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D:\CP2 Jobs\13 Market Street (Eastleigh)\"/>
    </mc:Choice>
  </mc:AlternateContent>
  <xr:revisionPtr revIDLastSave="0" documentId="13_ncr:1_{597D0082-27FA-4261-8DAF-88DEEDF840B7}"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920" yWindow="-120" windowWidth="29040" windowHeight="15720"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<sst xmlns="http://schemas.openxmlformats.org/spreadsheetml/2006/main" count="3026" uniqueCount="843">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</sst>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4" dataDxfId="123">
  <autoFilter ref="A10:B15" xr:uid="{7EBF9311-A278-4083-BF4D-937B4AAC2ED7}">
    <filterColumn colId="0" hiddenButton="1"/>
    <filterColumn colId="1" hiddenButton="1"/>
  </autoFilter>
  <tableColumns count="2">
    <tableColumn id="1" xr3:uid="{B2BABBBB-B007-4481-A155-B2D1BFED30CB}" name="Topic of each table" dataDxfId="122"/>
    <tableColumn id="2" xr3:uid="{CCC921EE-8CEB-492A-BB39-F2811D4B50BE}" name="Link to each worksheet" dataDxfId="12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0" dataDxfId="118" headerRowBorderDxfId="119" tableBorderDxfId="117" totalsRowBorderDxfId="116">
  <autoFilter ref="A42:A46" xr:uid="{64981484-4795-461F-A3C7-626CD012A06C}">
    <filterColumn colId="0" hiddenButton="1"/>
  </autoFilter>
  <tableColumns count="1">
    <tableColumn id="1" xr3:uid="{DABB33F1-9955-4DF2-B73F-2381AAEB96BF}" name="Description of the information:" dataDxfId="11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4" dataDxfId="112" headerRowBorderDxfId="113" tableBorderDxfId="111" totalsRowBorderDxfId="11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9"/>
    <tableColumn id="2" xr3:uid="{D22CDBE7-9B75-4248-A951-0D061DAA9F1C}" name="Data entry column - user inputs required" dataDxfId="108"/>
    <tableColumn id="4" xr3:uid="{20424A8D-23FA-4C1D-B394-6A4A0726E8D6}" name="Additional data entry column  - user inputs may be required" dataDxfId="10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6" dataDxfId="105" tableBorderDxfId="104">
  <autoFilter ref="A15:B23" xr:uid="{B50C45A2-2A77-478E-B226-DC5B3B2EA72E}">
    <filterColumn colId="0" hiddenButton="1"/>
    <filterColumn colId="1" hiddenButton="1"/>
  </autoFilter>
  <tableColumns count="2">
    <tableColumn id="1" xr3:uid="{FA8C78F6-50A3-498F-8975-6D1EC817B86B}" name="Description of values generated" dataDxfId="103"/>
    <tableColumn id="2" xr3:uid="{150A0AA5-FDF2-4BA1-A9A8-36A566F3E6CC}" name="Values generated" dataDxfId="10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1" dataDxfId="99" headerRowBorderDxfId="100" tableBorderDxfId="98" totalsRowBorderDxfId="97">
  <autoFilter ref="A4:B8" xr:uid="{E51AE02F-7B0C-4640-BEBD-8FD46432F29C}">
    <filterColumn colId="0" hiddenButton="1"/>
    <filterColumn colId="1" hiddenButton="1"/>
  </autoFilter>
  <tableColumns count="2">
    <tableColumn id="1" xr3:uid="{C513A266-837A-4378-8552-D156135B549F}" name="Description of required information" dataDxfId="96"/>
    <tableColumn id="2" xr3:uid="{9FEADC6D-D9F7-40A8-AB95-390DAB627A00}" name="Data entry column - user inputs required" dataDxfId="9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4" dataDxfId="93" tableBorderDxfId="9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1"/>
    <tableColumn id="2" xr3:uid="{DA6AF240-7DDF-40CC-B3C9-0A6C10900A68}" name="Area (ha) - user inputs required" dataDxfId="90"/>
    <tableColumn id="4" xr3:uid="{D46D9DE3-2913-45A9-81EF-5C0B16A60B70}" name="Annual nitrogen nutrient export  _x000a_(kg TN/yr)" dataDxfId="89"/>
    <tableColumn id="5" xr3:uid="{B35F3CE8-F7D9-4526-B8D6-064B09EE0E77}" name="Notes on data" dataDxfId="8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7" dataDxfId="8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5"/>
    <tableColumn id="2" xr3:uid="{2BF0443C-5885-452F-9860-409F1647E1C1}" name="Area (ha) - user inputs required" dataDxfId="84"/>
    <tableColumn id="4" xr3:uid="{D4EA72A6-0C9C-4A1E-8AAC-10EB38F195A8}" name="Annual nitrogen nutrient export_x000a_(kg TN/yr)" dataDxfId="8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134" dataDxfId="133">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132"/>
    <tableColumn id="2" xr3:uid="{72D29FD7-7898-4191-A97D-55B2AC2A6039}" name="SuDS catchment area (ha) - user inputs required" dataDxfId="131"/>
    <tableColumn id="10" xr3:uid="{C118AB6C-A0C7-46A0-B4D4-823E8172F281}" name="Percentage of flow entering the SuDS (%) - user inputs required" dataDxfId="130"/>
    <tableColumn id="4" xr3:uid="{C9DF269B-9235-47CA-9628-CA0EAEA7E887}" name="Annual nitrogen inputs to SuDS feature(s)_x000a_(kg TN/yr)" dataDxfId="129">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128"/>
    <tableColumn id="8" xr3:uid="{6CE040BE-33E5-44DA-B389-E1BC789E21E5}" name="TN removal rate for features - user specified (%) - user inputs required" dataDxfId="127">
      <calculatedColumnFormula>IF(OR(#REF!="No",ISBLANK(#REF!)),"",IF(#REF!="Yes","","TN removal rate - user specified (%)"))</calculatedColumnFormula>
    </tableColumn>
    <tableColumn id="14" xr3:uid="{1156F97A-C06E-4041-A8E9-274F94CC02BE}" name="Annual nitrogen load removed by SuDS_x000a_(kg TN/yr)" dataDxfId="126"/>
    <tableColumn id="6" xr3:uid="{E06A970A-6835-4E49-9119-FEAF7BC8D4A0}" name="Notes on data" dataDxfId="125">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10" sqref="B10"/>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46303</v>
      </c>
      <c r="C5" s="18"/>
    </row>
    <row r="6" spans="1:3" ht="20.25" customHeight="1" x14ac:dyDescent="0.3">
      <c r="A6" s="17" t="s">
        <v>69</v>
      </c>
      <c r="B6" s="25">
        <v>1</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835</v>
      </c>
      <c r="C9" s="18"/>
    </row>
    <row r="10" spans="1:3" ht="39.75" customHeight="1" x14ac:dyDescent="0.3">
      <c r="A10" s="17" t="s">
        <v>73</v>
      </c>
      <c r="B10" s="26" t="s">
        <v>144</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10</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3">
      <c r="A17" s="17" t="s">
        <v>78</v>
      </c>
      <c r="B17" s="31">
        <f>IF(ISBLANK(B8),0,B6*B8)</f>
        <v>1</v>
      </c>
    </row>
    <row r="18" spans="1:2" ht="20.25" customHeight="1" x14ac:dyDescent="0.3">
      <c r="A18" s="17" t="s">
        <v>79</v>
      </c>
      <c r="B18" s="31">
        <f>IFERROR(B17*B7,0)</f>
        <v>120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0.39</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1.18</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4" zoomScaleNormal="100" workbookViewId="0">
      <selection activeCell="D7" sqref="D7"/>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442</v>
      </c>
      <c r="F5" s="37"/>
    </row>
    <row r="6" spans="1:6" ht="23.25" customHeight="1" x14ac:dyDescent="0.3">
      <c r="A6" s="17" t="s">
        <v>84</v>
      </c>
      <c r="B6" s="43" t="s">
        <v>828</v>
      </c>
    </row>
    <row r="7" spans="1:6" ht="23.25" customHeight="1" x14ac:dyDescent="0.3">
      <c r="A7" s="17" t="s">
        <v>85</v>
      </c>
      <c r="B7" s="44" t="s">
        <v>801</v>
      </c>
    </row>
    <row r="8" spans="1:6" ht="23.25" customHeight="1" x14ac:dyDescent="0.3">
      <c r="A8" s="20" t="s">
        <v>86</v>
      </c>
      <c r="B8" s="45" t="s">
        <v>835</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776</v>
      </c>
      <c r="B11" s="25">
        <v>2.5000000000000001E-2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0.20503515561999991</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2.5000000000000001E-2</v>
      </c>
      <c r="C28" s="39">
        <f>SUM(C11:C27)</f>
        <v>0.20503515561999991</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A6" sqref="A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2.5000000000000001E-2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0.38444091678749986</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2.5000000000000001E-2</v>
      </c>
      <c r="C22" s="54">
        <f>SUM(C5:C21)</f>
        <v>0.38444091678749986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80" zoomScaleNormal="8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4"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0.39</v>
      </c>
    </row>
    <row r="6" spans="1:4" ht="23.25" customHeight="1" x14ac:dyDescent="0.3">
      <c r="A6" s="17" t="s">
        <v>111</v>
      </c>
      <c r="B6" s="72">
        <f>IFERROR(Nutrients_from_future_land_use!C22-SuDS!G30-Nutrients_from_current_land_use!C28,0)</f>
        <v>0.17940576116749996</v>
      </c>
    </row>
    <row r="7" spans="1:4" ht="23.25" customHeight="1" x14ac:dyDescent="0.3">
      <c r="A7" s="17" t="s">
        <v>112</v>
      </c>
      <c r="B7" s="72">
        <f>IFERROR(B5+B6,0)</f>
        <v>0.56940576116749997</v>
      </c>
    </row>
    <row r="8" spans="1:4" ht="23.25" customHeight="1" x14ac:dyDescent="0.3">
      <c r="A8" s="17" t="s">
        <v>113</v>
      </c>
      <c r="B8" s="72">
        <f>IFERROR(IF(B7&lt;0,B7,B7*1.2),0)</f>
        <v>0.6832869134009999</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0.68</v>
      </c>
    </row>
    <row r="11" spans="1:4" ht="23.25" customHeight="1" x14ac:dyDescent="0.3">
      <c r="A11" s="76" t="str">
        <f>IF(Nutrients_from_wastewater!A20="Not applicable","Not applicable",LEFT(Nutrients_from_wastewater!A20,9)&amp;"nutrient budget")</f>
        <v>Pre-2030 nutrient budget</v>
      </c>
      <c r="B11" s="77"/>
    </row>
    <row r="12" spans="1:4" ht="23.25" customHeight="1" x14ac:dyDescent="0.3">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1.63</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James Clark</cp:lastModifiedBy>
  <cp:revision/>
  <dcterms:created xsi:type="dcterms:W3CDTF">2021-10-14T13:24:34Z</dcterms:created>
  <dcterms:modified xsi:type="dcterms:W3CDTF">2026-07-21T11:12:59Z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