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pivotCache/pivotCacheDefinition1.xml" ContentType="application/vnd.openxmlformats-officedocument.spreadsheetml.pivotCacheDefinition+xml"/>
  <Override PartName="/docProps/app.xml" ContentType="application/vnd.openxmlformats-officedocument.extended-properties+xml"/>
  <Override PartName="/xl/pivotCache/pivotCacheRecords1.xml" ContentType="application/vnd.openxmlformats-officedocument.spreadsheetml.pivotCacheRecord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cts\247\3\31\01\External Inputs\Other Organisations\NDC\Feb 2025 survey data_clean\25.08.07 Data to send to NH\"/>
    </mc:Choice>
  </mc:AlternateContent>
  <xr:revisionPtr revIDLastSave="0" documentId="13_ncr:1_{908C556B-6AB1-4030-B8CE-3E9736907B9F}" xr6:coauthVersionLast="47" xr6:coauthVersionMax="47" xr10:uidLastSave="{00000000-0000-0000-0000-000000000000}"/>
  <bookViews>
    <workbookView xWindow="28680" yWindow="-120" windowWidth="29040" windowHeight="16440" tabRatio="866" xr2:uid="{00000000-000D-0000-FFFF-FFFF00000000}"/>
  </bookViews>
  <sheets>
    <sheet name="Site 4 Diagram" sheetId="16" r:id="rId1"/>
    <sheet name="Site 4" sheetId="19" r:id="rId2"/>
    <sheet name="Site 4 Peak Hour" sheetId="20" r:id="rId3"/>
  </sheets>
  <externalReferences>
    <externalReference r:id="rId4"/>
  </externalReferences>
  <definedNames>
    <definedName name="car" localSheetId="0">#REF!</definedName>
    <definedName name="car">#REF!</definedName>
    <definedName name="coach" localSheetId="0">#REF!</definedName>
    <definedName name="coach">#REF!</definedName>
    <definedName name="lgv" localSheetId="0">#REF!</definedName>
    <definedName name="lgv">#REF!</definedName>
    <definedName name="mcl" localSheetId="0">#REF!</definedName>
    <definedName name="mcl">#REF!</definedName>
    <definedName name="NEW" localSheetId="0">#REF!</definedName>
    <definedName name="NEW">#REF!</definedName>
    <definedName name="ogva" localSheetId="0">#REF!</definedName>
    <definedName name="ogva">#REF!</definedName>
    <definedName name="ogvb" localSheetId="0">#REF!</definedName>
    <definedName name="ogvb">#REF!</definedName>
    <definedName name="pcl" localSheetId="0">#REF!</definedName>
    <definedName name="pcl">#REF!</definedName>
    <definedName name="_xlnm.Print_Area" localSheetId="1">'Site 4'!$A$1:$LP$43</definedName>
    <definedName name="_xlnm.Print_Titles" localSheetId="1">'Site 4'!$1:$12</definedName>
    <definedName name="psv" localSheetId="0">#REF!</definedName>
    <definedName name="psv">#REF!</definedName>
    <definedName name="q" localSheetId="0">#REF!</definedName>
    <definedName name="q">#REF!</definedName>
    <definedName name="qwqw" localSheetId="0">#REF!</definedName>
    <definedName name="qwqw">#REF!</definedName>
    <definedName name="RE" localSheetId="0">#REF!</definedName>
    <definedName name="RE">#REF!</definedName>
    <definedName name="StaffList">[1]Datapickndrop!$B$15:$B$122</definedName>
    <definedName name="taxi" localSheetId="0">#REF!</definedName>
    <definedName name="taxi">#REF!</definedName>
  </definedNames>
  <calcPr calcId="191029"/>
  <pivotCaches>
    <pivotCache cacheId="4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N17" i="19" l="1"/>
  <c r="IM17" i="19"/>
  <c r="IL17" i="19"/>
  <c r="IK17" i="19"/>
  <c r="IJ17" i="19"/>
  <c r="II17" i="19"/>
  <c r="IH17" i="19"/>
  <c r="ID17" i="19"/>
  <c r="IC17" i="19"/>
  <c r="IB17" i="19"/>
  <c r="IA17" i="19"/>
  <c r="HZ17" i="19"/>
  <c r="HY17" i="19"/>
  <c r="HX17" i="19"/>
  <c r="HT17" i="19"/>
  <c r="HS17" i="19"/>
  <c r="HR17" i="19"/>
  <c r="HQ17" i="19"/>
  <c r="HP17" i="19"/>
  <c r="HO17" i="19"/>
  <c r="HN17" i="19"/>
  <c r="HJ17" i="19"/>
  <c r="HI17" i="19"/>
  <c r="HH17" i="19"/>
  <c r="HG17" i="19"/>
  <c r="HF17" i="19"/>
  <c r="HE17" i="19"/>
  <c r="HD17" i="19"/>
  <c r="GZ17" i="19"/>
  <c r="GY17" i="19"/>
  <c r="GX17" i="19"/>
  <c r="GW17" i="19"/>
  <c r="GV17" i="19"/>
  <c r="GU17" i="19"/>
  <c r="GT17" i="19"/>
  <c r="GP17" i="19"/>
  <c r="GO17" i="19"/>
  <c r="GN17" i="19"/>
  <c r="GM17" i="19"/>
  <c r="GL17" i="19"/>
  <c r="GK17" i="19"/>
  <c r="GJ17" i="19"/>
  <c r="GF17" i="19"/>
  <c r="GE17" i="19"/>
  <c r="GD17" i="19"/>
  <c r="GC17" i="19"/>
  <c r="GB17" i="19"/>
  <c r="GA17" i="19"/>
  <c r="FZ17" i="19"/>
  <c r="FV17" i="19"/>
  <c r="FU17" i="19"/>
  <c r="FT17" i="19"/>
  <c r="FS17" i="19"/>
  <c r="FR17" i="19"/>
  <c r="FQ17" i="19"/>
  <c r="FP17" i="19"/>
  <c r="FL17" i="19"/>
  <c r="FK17" i="19"/>
  <c r="FJ17" i="19"/>
  <c r="FI17" i="19"/>
  <c r="FH17" i="19"/>
  <c r="FG17" i="19"/>
  <c r="FF17" i="19"/>
  <c r="FB17" i="19"/>
  <c r="FA17" i="19"/>
  <c r="EZ17" i="19"/>
  <c r="EY17" i="19"/>
  <c r="EX17" i="19"/>
  <c r="EW17" i="19"/>
  <c r="EV17" i="19"/>
  <c r="ER17" i="19"/>
  <c r="EQ17" i="19"/>
  <c r="EP17" i="19"/>
  <c r="EO17" i="19"/>
  <c r="EN17" i="19"/>
  <c r="EM17" i="19"/>
  <c r="EL17" i="19"/>
  <c r="EH17" i="19"/>
  <c r="EG17" i="19"/>
  <c r="EF17" i="19"/>
  <c r="EE17" i="19"/>
  <c r="ED17" i="19"/>
  <c r="EC17" i="19"/>
  <c r="EB17" i="19"/>
  <c r="DX17" i="19"/>
  <c r="DW17" i="19"/>
  <c r="DV17" i="19"/>
  <c r="DU17" i="19"/>
  <c r="DT17" i="19"/>
  <c r="DS17" i="19"/>
  <c r="DR17" i="19"/>
  <c r="DN17" i="19"/>
  <c r="DM17" i="19"/>
  <c r="DL17" i="19"/>
  <c r="DK17" i="19"/>
  <c r="DJ17" i="19"/>
  <c r="DI17" i="19"/>
  <c r="DH17" i="19"/>
  <c r="DD17" i="19"/>
  <c r="DC17" i="19"/>
  <c r="DB17" i="19"/>
  <c r="DA17" i="19"/>
  <c r="CZ17" i="19"/>
  <c r="CY17" i="19"/>
  <c r="CX17" i="19"/>
  <c r="CT17" i="19"/>
  <c r="CS17" i="19"/>
  <c r="CR17" i="19"/>
  <c r="CQ17" i="19"/>
  <c r="CP17" i="19"/>
  <c r="CO17" i="19"/>
  <c r="CN17" i="19"/>
  <c r="CJ17" i="19"/>
  <c r="CI17" i="19"/>
  <c r="CH17" i="19"/>
  <c r="CG17" i="19"/>
  <c r="CF17" i="19"/>
  <c r="CE17" i="19"/>
  <c r="CD17" i="19"/>
  <c r="BZ17" i="19"/>
  <c r="BY17" i="19"/>
  <c r="BX17" i="19"/>
  <c r="BW17" i="19"/>
  <c r="BV17" i="19"/>
  <c r="BU17" i="19"/>
  <c r="BT17" i="19"/>
  <c r="BP17" i="19"/>
  <c r="BO17" i="19"/>
  <c r="BN17" i="19"/>
  <c r="BM17" i="19"/>
  <c r="BL17" i="19"/>
  <c r="BK17" i="19"/>
  <c r="BJ17" i="19"/>
  <c r="BF17" i="19"/>
  <c r="BE17" i="19"/>
  <c r="BD17" i="19"/>
  <c r="BC17" i="19"/>
  <c r="BB17" i="19"/>
  <c r="BA17" i="19"/>
  <c r="AZ17" i="19"/>
  <c r="AV17" i="19"/>
  <c r="AU17" i="19"/>
  <c r="AT17" i="19"/>
  <c r="AS17" i="19"/>
  <c r="AR17" i="19"/>
  <c r="AQ17" i="19"/>
  <c r="AP17" i="19"/>
  <c r="AL17" i="19"/>
  <c r="AK17" i="19"/>
  <c r="AJ17" i="19"/>
  <c r="AI17" i="19"/>
  <c r="AH17" i="19"/>
  <c r="AG17" i="19"/>
  <c r="AF17" i="19"/>
  <c r="AB17" i="19"/>
  <c r="AA17" i="19"/>
  <c r="Z17" i="19"/>
  <c r="Y17" i="19"/>
  <c r="X17" i="19"/>
  <c r="W17" i="19"/>
  <c r="V17" i="19"/>
  <c r="R17" i="19"/>
  <c r="Q17" i="19"/>
  <c r="P17" i="19"/>
  <c r="O17" i="19"/>
  <c r="N17" i="19"/>
  <c r="M17" i="19"/>
  <c r="L17" i="19"/>
  <c r="H17" i="19"/>
  <c r="G17" i="19"/>
  <c r="F17" i="19"/>
  <c r="E17" i="19"/>
  <c r="D17" i="19"/>
  <c r="C17" i="19"/>
  <c r="B17" i="19"/>
  <c r="IN22" i="19"/>
  <c r="IM22" i="19"/>
  <c r="IL22" i="19"/>
  <c r="IK22" i="19"/>
  <c r="IJ22" i="19"/>
  <c r="II22" i="19"/>
  <c r="IH22" i="19"/>
  <c r="ID22" i="19"/>
  <c r="IC22" i="19"/>
  <c r="IB22" i="19"/>
  <c r="IA22" i="19"/>
  <c r="HZ22" i="19"/>
  <c r="HY22" i="19"/>
  <c r="HX22" i="19"/>
  <c r="HT22" i="19"/>
  <c r="HS22" i="19"/>
  <c r="HR22" i="19"/>
  <c r="HQ22" i="19"/>
  <c r="HP22" i="19"/>
  <c r="HO22" i="19"/>
  <c r="HN22" i="19"/>
  <c r="HJ22" i="19"/>
  <c r="HI22" i="19"/>
  <c r="HH22" i="19"/>
  <c r="HG22" i="19"/>
  <c r="HF22" i="19"/>
  <c r="HE22" i="19"/>
  <c r="HD22" i="19"/>
  <c r="GZ22" i="19"/>
  <c r="GY22" i="19"/>
  <c r="GX22" i="19"/>
  <c r="GW22" i="19"/>
  <c r="GV22" i="19"/>
  <c r="GU22" i="19"/>
  <c r="GT22" i="19"/>
  <c r="GP22" i="19"/>
  <c r="GO22" i="19"/>
  <c r="GN22" i="19"/>
  <c r="GM22" i="19"/>
  <c r="GL22" i="19"/>
  <c r="GK22" i="19"/>
  <c r="GJ22" i="19"/>
  <c r="GF22" i="19"/>
  <c r="GE22" i="19"/>
  <c r="GD22" i="19"/>
  <c r="GC22" i="19"/>
  <c r="GB22" i="19"/>
  <c r="GA22" i="19"/>
  <c r="FZ22" i="19"/>
  <c r="FV22" i="19"/>
  <c r="FU22" i="19"/>
  <c r="FT22" i="19"/>
  <c r="FS22" i="19"/>
  <c r="FR22" i="19"/>
  <c r="FQ22" i="19"/>
  <c r="FP22" i="19"/>
  <c r="FL22" i="19"/>
  <c r="FK22" i="19"/>
  <c r="FJ22" i="19"/>
  <c r="FI22" i="19"/>
  <c r="FH22" i="19"/>
  <c r="FG22" i="19"/>
  <c r="FF22" i="19"/>
  <c r="FB22" i="19"/>
  <c r="FA22" i="19"/>
  <c r="EZ22" i="19"/>
  <c r="EY22" i="19"/>
  <c r="EX22" i="19"/>
  <c r="EW22" i="19"/>
  <c r="EV22" i="19"/>
  <c r="ER22" i="19"/>
  <c r="EQ22" i="19"/>
  <c r="EP22" i="19"/>
  <c r="EO22" i="19"/>
  <c r="EN22" i="19"/>
  <c r="EM22" i="19"/>
  <c r="EL22" i="19"/>
  <c r="EH22" i="19"/>
  <c r="EG22" i="19"/>
  <c r="EF22" i="19"/>
  <c r="EE22" i="19"/>
  <c r="ED22" i="19"/>
  <c r="EC22" i="19"/>
  <c r="EB22" i="19"/>
  <c r="DX22" i="19"/>
  <c r="DW22" i="19"/>
  <c r="DV22" i="19"/>
  <c r="DU22" i="19"/>
  <c r="DT22" i="19"/>
  <c r="DS22" i="19"/>
  <c r="DR22" i="19"/>
  <c r="DN22" i="19"/>
  <c r="DM22" i="19"/>
  <c r="DL22" i="19"/>
  <c r="DK22" i="19"/>
  <c r="DJ22" i="19"/>
  <c r="DI22" i="19"/>
  <c r="DH22" i="19"/>
  <c r="DD22" i="19"/>
  <c r="DC22" i="19"/>
  <c r="DB22" i="19"/>
  <c r="DA22" i="19"/>
  <c r="CZ22" i="19"/>
  <c r="CY22" i="19"/>
  <c r="CX22" i="19"/>
  <c r="CT22" i="19"/>
  <c r="CS22" i="19"/>
  <c r="CR22" i="19"/>
  <c r="CQ22" i="19"/>
  <c r="CP22" i="19"/>
  <c r="CO22" i="19"/>
  <c r="CN22" i="19"/>
  <c r="CJ22" i="19"/>
  <c r="CI22" i="19"/>
  <c r="CH22" i="19"/>
  <c r="CG22" i="19"/>
  <c r="CF22" i="19"/>
  <c r="CE22" i="19"/>
  <c r="CD22" i="19"/>
  <c r="BZ22" i="19"/>
  <c r="BY22" i="19"/>
  <c r="BX22" i="19"/>
  <c r="BW22" i="19"/>
  <c r="BV22" i="19"/>
  <c r="BU22" i="19"/>
  <c r="BT22" i="19"/>
  <c r="BP22" i="19"/>
  <c r="BO22" i="19"/>
  <c r="BN22" i="19"/>
  <c r="BM22" i="19"/>
  <c r="BL22" i="19"/>
  <c r="BK22" i="19"/>
  <c r="BJ22" i="19"/>
  <c r="BF22" i="19"/>
  <c r="BE22" i="19"/>
  <c r="BD22" i="19"/>
  <c r="BC22" i="19"/>
  <c r="BB22" i="19"/>
  <c r="BA22" i="19"/>
  <c r="AZ22" i="19"/>
  <c r="AV22" i="19"/>
  <c r="AU22" i="19"/>
  <c r="AT22" i="19"/>
  <c r="AS22" i="19"/>
  <c r="AR22" i="19"/>
  <c r="AQ22" i="19"/>
  <c r="AP22" i="19"/>
  <c r="AL22" i="19"/>
  <c r="AK22" i="19"/>
  <c r="AJ22" i="19"/>
  <c r="AI22" i="19"/>
  <c r="AH22" i="19"/>
  <c r="AG22" i="19"/>
  <c r="AF22" i="19"/>
  <c r="AB22" i="19"/>
  <c r="AA22" i="19"/>
  <c r="Z22" i="19"/>
  <c r="Y22" i="19"/>
  <c r="X22" i="19"/>
  <c r="W22" i="19"/>
  <c r="V22" i="19"/>
  <c r="R22" i="19"/>
  <c r="Q22" i="19"/>
  <c r="P22" i="19"/>
  <c r="O22" i="19"/>
  <c r="N22" i="19"/>
  <c r="M22" i="19"/>
  <c r="L22" i="19"/>
  <c r="H22" i="19"/>
  <c r="G22" i="19"/>
  <c r="F22" i="19"/>
  <c r="E22" i="19"/>
  <c r="D22" i="19"/>
  <c r="C22" i="19"/>
  <c r="B22" i="19"/>
  <c r="IN27" i="19"/>
  <c r="IM27" i="19"/>
  <c r="IL27" i="19"/>
  <c r="IK27" i="19"/>
  <c r="IJ27" i="19"/>
  <c r="II27" i="19"/>
  <c r="IH27" i="19"/>
  <c r="ID27" i="19"/>
  <c r="IC27" i="19"/>
  <c r="IB27" i="19"/>
  <c r="IA27" i="19"/>
  <c r="HZ27" i="19"/>
  <c r="HY27" i="19"/>
  <c r="HX27" i="19"/>
  <c r="HT27" i="19"/>
  <c r="HS27" i="19"/>
  <c r="HR27" i="19"/>
  <c r="HQ27" i="19"/>
  <c r="HP27" i="19"/>
  <c r="HO27" i="19"/>
  <c r="HN27" i="19"/>
  <c r="HJ27" i="19"/>
  <c r="HI27" i="19"/>
  <c r="HH27" i="19"/>
  <c r="HG27" i="19"/>
  <c r="HF27" i="19"/>
  <c r="HE27" i="19"/>
  <c r="HD27" i="19"/>
  <c r="GZ27" i="19"/>
  <c r="GY27" i="19"/>
  <c r="GX27" i="19"/>
  <c r="GW27" i="19"/>
  <c r="GV27" i="19"/>
  <c r="GU27" i="19"/>
  <c r="GT27" i="19"/>
  <c r="GP27" i="19"/>
  <c r="GO27" i="19"/>
  <c r="GN27" i="19"/>
  <c r="GM27" i="19"/>
  <c r="GL27" i="19"/>
  <c r="GK27" i="19"/>
  <c r="GJ27" i="19"/>
  <c r="GF27" i="19"/>
  <c r="GE27" i="19"/>
  <c r="GD27" i="19"/>
  <c r="GC27" i="19"/>
  <c r="GB27" i="19"/>
  <c r="GA27" i="19"/>
  <c r="FZ27" i="19"/>
  <c r="FV27" i="19"/>
  <c r="FU27" i="19"/>
  <c r="FT27" i="19"/>
  <c r="FS27" i="19"/>
  <c r="FR27" i="19"/>
  <c r="FQ27" i="19"/>
  <c r="FP27" i="19"/>
  <c r="FL27" i="19"/>
  <c r="FK27" i="19"/>
  <c r="FJ27" i="19"/>
  <c r="FI27" i="19"/>
  <c r="FH27" i="19"/>
  <c r="FG27" i="19"/>
  <c r="FF27" i="19"/>
  <c r="FB27" i="19"/>
  <c r="FA27" i="19"/>
  <c r="EZ27" i="19"/>
  <c r="EY27" i="19"/>
  <c r="EX27" i="19"/>
  <c r="EW27" i="19"/>
  <c r="EV27" i="19"/>
  <c r="ER27" i="19"/>
  <c r="EQ27" i="19"/>
  <c r="EP27" i="19"/>
  <c r="EO27" i="19"/>
  <c r="EN27" i="19"/>
  <c r="EM27" i="19"/>
  <c r="EL27" i="19"/>
  <c r="EH27" i="19"/>
  <c r="EG27" i="19"/>
  <c r="EF27" i="19"/>
  <c r="EE27" i="19"/>
  <c r="ED27" i="19"/>
  <c r="EC27" i="19"/>
  <c r="EB27" i="19"/>
  <c r="DX27" i="19"/>
  <c r="DW27" i="19"/>
  <c r="DV27" i="19"/>
  <c r="DU27" i="19"/>
  <c r="DT27" i="19"/>
  <c r="DS27" i="19"/>
  <c r="DR27" i="19"/>
  <c r="DN27" i="19"/>
  <c r="DM27" i="19"/>
  <c r="DL27" i="19"/>
  <c r="DK27" i="19"/>
  <c r="DJ27" i="19"/>
  <c r="DI27" i="19"/>
  <c r="DH27" i="19"/>
  <c r="DD27" i="19"/>
  <c r="DC27" i="19"/>
  <c r="DB27" i="19"/>
  <c r="DA27" i="19"/>
  <c r="CZ27" i="19"/>
  <c r="CY27" i="19"/>
  <c r="CX27" i="19"/>
  <c r="CT27" i="19"/>
  <c r="CS27" i="19"/>
  <c r="CR27" i="19"/>
  <c r="CQ27" i="19"/>
  <c r="CP27" i="19"/>
  <c r="CO27" i="19"/>
  <c r="CN27" i="19"/>
  <c r="CJ27" i="19"/>
  <c r="CI27" i="19"/>
  <c r="CH27" i="19"/>
  <c r="CG27" i="19"/>
  <c r="CF27" i="19"/>
  <c r="CE27" i="19"/>
  <c r="CD27" i="19"/>
  <c r="BZ27" i="19"/>
  <c r="BY27" i="19"/>
  <c r="BX27" i="19"/>
  <c r="BW27" i="19"/>
  <c r="BV27" i="19"/>
  <c r="BU27" i="19"/>
  <c r="BT27" i="19"/>
  <c r="BP27" i="19"/>
  <c r="BO27" i="19"/>
  <c r="BN27" i="19"/>
  <c r="BM27" i="19"/>
  <c r="BL27" i="19"/>
  <c r="BK27" i="19"/>
  <c r="BJ27" i="19"/>
  <c r="BF27" i="19"/>
  <c r="BE27" i="19"/>
  <c r="BD27" i="19"/>
  <c r="BC27" i="19"/>
  <c r="BB27" i="19"/>
  <c r="BA27" i="19"/>
  <c r="AZ27" i="19"/>
  <c r="AV27" i="19"/>
  <c r="AU27" i="19"/>
  <c r="AT27" i="19"/>
  <c r="AS27" i="19"/>
  <c r="AR27" i="19"/>
  <c r="AQ27" i="19"/>
  <c r="AP27" i="19"/>
  <c r="AL27" i="19"/>
  <c r="AK27" i="19"/>
  <c r="AJ27" i="19"/>
  <c r="AI27" i="19"/>
  <c r="AH27" i="19"/>
  <c r="AG27" i="19"/>
  <c r="AF27" i="19"/>
  <c r="AB27" i="19"/>
  <c r="AA27" i="19"/>
  <c r="Z27" i="19"/>
  <c r="Y27" i="19"/>
  <c r="X27" i="19"/>
  <c r="W27" i="19"/>
  <c r="V27" i="19"/>
  <c r="R27" i="19"/>
  <c r="Q27" i="19"/>
  <c r="P27" i="19"/>
  <c r="O27" i="19"/>
  <c r="N27" i="19"/>
  <c r="M27" i="19"/>
  <c r="L27" i="19"/>
  <c r="H27" i="19"/>
  <c r="G27" i="19"/>
  <c r="F27" i="19"/>
  <c r="E27" i="19"/>
  <c r="D27" i="19"/>
  <c r="C27" i="19"/>
  <c r="B27" i="19"/>
  <c r="IN32" i="19"/>
  <c r="IM32" i="19"/>
  <c r="IL32" i="19"/>
  <c r="IK32" i="19"/>
  <c r="IJ32" i="19"/>
  <c r="II32" i="19"/>
  <c r="IH32" i="19"/>
  <c r="ID32" i="19"/>
  <c r="IC32" i="19"/>
  <c r="IB32" i="19"/>
  <c r="IA32" i="19"/>
  <c r="HZ32" i="19"/>
  <c r="HY32" i="19"/>
  <c r="HX32" i="19"/>
  <c r="HT32" i="19"/>
  <c r="HS32" i="19"/>
  <c r="HR32" i="19"/>
  <c r="HQ32" i="19"/>
  <c r="HP32" i="19"/>
  <c r="HO32" i="19"/>
  <c r="HN32" i="19"/>
  <c r="HJ32" i="19"/>
  <c r="HI32" i="19"/>
  <c r="HH32" i="19"/>
  <c r="HG32" i="19"/>
  <c r="HF32" i="19"/>
  <c r="HE32" i="19"/>
  <c r="HD32" i="19"/>
  <c r="GZ32" i="19"/>
  <c r="GY32" i="19"/>
  <c r="GX32" i="19"/>
  <c r="GW32" i="19"/>
  <c r="GV32" i="19"/>
  <c r="GU32" i="19"/>
  <c r="GT32" i="19"/>
  <c r="GP32" i="19"/>
  <c r="GO32" i="19"/>
  <c r="GN32" i="19"/>
  <c r="GM32" i="19"/>
  <c r="GL32" i="19"/>
  <c r="GK32" i="19"/>
  <c r="GJ32" i="19"/>
  <c r="GF32" i="19"/>
  <c r="GE32" i="19"/>
  <c r="GD32" i="19"/>
  <c r="GC32" i="19"/>
  <c r="GB32" i="19"/>
  <c r="GA32" i="19"/>
  <c r="FZ32" i="19"/>
  <c r="FV32" i="19"/>
  <c r="FU32" i="19"/>
  <c r="FT32" i="19"/>
  <c r="FS32" i="19"/>
  <c r="FR32" i="19"/>
  <c r="FQ32" i="19"/>
  <c r="FP32" i="19"/>
  <c r="FL32" i="19"/>
  <c r="FK32" i="19"/>
  <c r="FJ32" i="19"/>
  <c r="FI32" i="19"/>
  <c r="FH32" i="19"/>
  <c r="FG32" i="19"/>
  <c r="FF32" i="19"/>
  <c r="FB32" i="19"/>
  <c r="FA32" i="19"/>
  <c r="EZ32" i="19"/>
  <c r="EY32" i="19"/>
  <c r="EX32" i="19"/>
  <c r="EW32" i="19"/>
  <c r="EV32" i="19"/>
  <c r="ER32" i="19"/>
  <c r="EQ32" i="19"/>
  <c r="EP32" i="19"/>
  <c r="EO32" i="19"/>
  <c r="EN32" i="19"/>
  <c r="EM32" i="19"/>
  <c r="EL32" i="19"/>
  <c r="EH32" i="19"/>
  <c r="EG32" i="19"/>
  <c r="EF32" i="19"/>
  <c r="EE32" i="19"/>
  <c r="ED32" i="19"/>
  <c r="EC32" i="19"/>
  <c r="EB32" i="19"/>
  <c r="DX32" i="19"/>
  <c r="DW32" i="19"/>
  <c r="DV32" i="19"/>
  <c r="DU32" i="19"/>
  <c r="DT32" i="19"/>
  <c r="DS32" i="19"/>
  <c r="DR32" i="19"/>
  <c r="DN32" i="19"/>
  <c r="DM32" i="19"/>
  <c r="DL32" i="19"/>
  <c r="DK32" i="19"/>
  <c r="DJ32" i="19"/>
  <c r="DI32" i="19"/>
  <c r="DH32" i="19"/>
  <c r="DD32" i="19"/>
  <c r="DC32" i="19"/>
  <c r="DB32" i="19"/>
  <c r="DA32" i="19"/>
  <c r="CZ32" i="19"/>
  <c r="CY32" i="19"/>
  <c r="CX32" i="19"/>
  <c r="CT32" i="19"/>
  <c r="CS32" i="19"/>
  <c r="CR32" i="19"/>
  <c r="CQ32" i="19"/>
  <c r="CP32" i="19"/>
  <c r="CO32" i="19"/>
  <c r="CN32" i="19"/>
  <c r="CJ32" i="19"/>
  <c r="CI32" i="19"/>
  <c r="CH32" i="19"/>
  <c r="CG32" i="19"/>
  <c r="CF32" i="19"/>
  <c r="CE32" i="19"/>
  <c r="CD32" i="19"/>
  <c r="BZ32" i="19"/>
  <c r="BY32" i="19"/>
  <c r="BX32" i="19"/>
  <c r="BW32" i="19"/>
  <c r="BV32" i="19"/>
  <c r="BU32" i="19"/>
  <c r="BT32" i="19"/>
  <c r="BP32" i="19"/>
  <c r="BO32" i="19"/>
  <c r="BN32" i="19"/>
  <c r="BM32" i="19"/>
  <c r="BL32" i="19"/>
  <c r="BK32" i="19"/>
  <c r="BJ32" i="19"/>
  <c r="BF32" i="19"/>
  <c r="BE32" i="19"/>
  <c r="BD32" i="19"/>
  <c r="BC32" i="19"/>
  <c r="BB32" i="19"/>
  <c r="BA32" i="19"/>
  <c r="AZ32" i="19"/>
  <c r="AV32" i="19"/>
  <c r="AU32" i="19"/>
  <c r="AT32" i="19"/>
  <c r="AS32" i="19"/>
  <c r="AR32" i="19"/>
  <c r="AQ32" i="19"/>
  <c r="AP32" i="19"/>
  <c r="AL32" i="19"/>
  <c r="AK32" i="19"/>
  <c r="AJ32" i="19"/>
  <c r="AI32" i="19"/>
  <c r="AH32" i="19"/>
  <c r="AG32" i="19"/>
  <c r="AF32" i="19"/>
  <c r="AB32" i="19"/>
  <c r="AA32" i="19"/>
  <c r="Z32" i="19"/>
  <c r="Y32" i="19"/>
  <c r="X32" i="19"/>
  <c r="W32" i="19"/>
  <c r="V32" i="19"/>
  <c r="R32" i="19"/>
  <c r="Q32" i="19"/>
  <c r="P32" i="19"/>
  <c r="O32" i="19"/>
  <c r="N32" i="19"/>
  <c r="M32" i="19"/>
  <c r="L32" i="19"/>
  <c r="H32" i="19"/>
  <c r="G32" i="19"/>
  <c r="F32" i="19"/>
  <c r="E32" i="19"/>
  <c r="D32" i="19"/>
  <c r="C32" i="19"/>
  <c r="B32" i="19"/>
  <c r="IN37" i="19"/>
  <c r="IM37" i="19"/>
  <c r="IL37" i="19"/>
  <c r="IK37" i="19"/>
  <c r="IJ37" i="19"/>
  <c r="II37" i="19"/>
  <c r="IH37" i="19"/>
  <c r="ID37" i="19"/>
  <c r="IC37" i="19"/>
  <c r="IB37" i="19"/>
  <c r="IA37" i="19"/>
  <c r="HZ37" i="19"/>
  <c r="HY37" i="19"/>
  <c r="HX37" i="19"/>
  <c r="HT37" i="19"/>
  <c r="HS37" i="19"/>
  <c r="HR37" i="19"/>
  <c r="HQ37" i="19"/>
  <c r="HP37" i="19"/>
  <c r="HO37" i="19"/>
  <c r="HN37" i="19"/>
  <c r="HJ37" i="19"/>
  <c r="HI37" i="19"/>
  <c r="HH37" i="19"/>
  <c r="HG37" i="19"/>
  <c r="HF37" i="19"/>
  <c r="HE37" i="19"/>
  <c r="HD37" i="19"/>
  <c r="GZ37" i="19"/>
  <c r="GY37" i="19"/>
  <c r="GX37" i="19"/>
  <c r="GW37" i="19"/>
  <c r="GV37" i="19"/>
  <c r="GU37" i="19"/>
  <c r="GT37" i="19"/>
  <c r="GP37" i="19"/>
  <c r="GO37" i="19"/>
  <c r="GN37" i="19"/>
  <c r="GM37" i="19"/>
  <c r="GL37" i="19"/>
  <c r="GK37" i="19"/>
  <c r="GJ37" i="19"/>
  <c r="GF37" i="19"/>
  <c r="GE37" i="19"/>
  <c r="GD37" i="19"/>
  <c r="GC37" i="19"/>
  <c r="GB37" i="19"/>
  <c r="GA37" i="19"/>
  <c r="FZ37" i="19"/>
  <c r="FV37" i="19"/>
  <c r="FU37" i="19"/>
  <c r="FT37" i="19"/>
  <c r="FS37" i="19"/>
  <c r="FR37" i="19"/>
  <c r="FQ37" i="19"/>
  <c r="FP37" i="19"/>
  <c r="FL37" i="19"/>
  <c r="FK37" i="19"/>
  <c r="FJ37" i="19"/>
  <c r="FI37" i="19"/>
  <c r="FH37" i="19"/>
  <c r="FG37" i="19"/>
  <c r="FF37" i="19"/>
  <c r="FB37" i="19"/>
  <c r="FA37" i="19"/>
  <c r="EZ37" i="19"/>
  <c r="EY37" i="19"/>
  <c r="EX37" i="19"/>
  <c r="EW37" i="19"/>
  <c r="EV37" i="19"/>
  <c r="ER37" i="19"/>
  <c r="EQ37" i="19"/>
  <c r="EP37" i="19"/>
  <c r="EO37" i="19"/>
  <c r="EN37" i="19"/>
  <c r="EM37" i="19"/>
  <c r="EL37" i="19"/>
  <c r="EH37" i="19"/>
  <c r="EG37" i="19"/>
  <c r="EF37" i="19"/>
  <c r="EE37" i="19"/>
  <c r="ED37" i="19"/>
  <c r="EC37" i="19"/>
  <c r="EB37" i="19"/>
  <c r="DX37" i="19"/>
  <c r="DW37" i="19"/>
  <c r="DV37" i="19"/>
  <c r="DU37" i="19"/>
  <c r="DT37" i="19"/>
  <c r="DS37" i="19"/>
  <c r="DR37" i="19"/>
  <c r="DN37" i="19"/>
  <c r="DM37" i="19"/>
  <c r="DL37" i="19"/>
  <c r="DK37" i="19"/>
  <c r="DJ37" i="19"/>
  <c r="DI37" i="19"/>
  <c r="DH37" i="19"/>
  <c r="DD37" i="19"/>
  <c r="DC37" i="19"/>
  <c r="DB37" i="19"/>
  <c r="DA37" i="19"/>
  <c r="CZ37" i="19"/>
  <c r="CY37" i="19"/>
  <c r="CX37" i="19"/>
  <c r="CT37" i="19"/>
  <c r="CS37" i="19"/>
  <c r="CR37" i="19"/>
  <c r="CQ37" i="19"/>
  <c r="CP37" i="19"/>
  <c r="CO37" i="19"/>
  <c r="CN37" i="19"/>
  <c r="CJ37" i="19"/>
  <c r="CI37" i="19"/>
  <c r="CH37" i="19"/>
  <c r="CG37" i="19"/>
  <c r="CF37" i="19"/>
  <c r="CE37" i="19"/>
  <c r="CD37" i="19"/>
  <c r="BZ37" i="19"/>
  <c r="BY37" i="19"/>
  <c r="BX37" i="19"/>
  <c r="BW37" i="19"/>
  <c r="BV37" i="19"/>
  <c r="BU37" i="19"/>
  <c r="BT37" i="19"/>
  <c r="BP37" i="19"/>
  <c r="BO37" i="19"/>
  <c r="BN37" i="19"/>
  <c r="BM37" i="19"/>
  <c r="BL37" i="19"/>
  <c r="BK37" i="19"/>
  <c r="BJ37" i="19"/>
  <c r="BF37" i="19"/>
  <c r="BE37" i="19"/>
  <c r="BD37" i="19"/>
  <c r="BC37" i="19"/>
  <c r="BB37" i="19"/>
  <c r="BA37" i="19"/>
  <c r="AZ37" i="19"/>
  <c r="AV37" i="19"/>
  <c r="AU37" i="19"/>
  <c r="AT37" i="19"/>
  <c r="AS37" i="19"/>
  <c r="AR37" i="19"/>
  <c r="AQ37" i="19"/>
  <c r="AP37" i="19"/>
  <c r="AL37" i="19"/>
  <c r="AK37" i="19"/>
  <c r="AJ37" i="19"/>
  <c r="AI37" i="19"/>
  <c r="AH37" i="19"/>
  <c r="AG37" i="19"/>
  <c r="AF37" i="19"/>
  <c r="AB37" i="19"/>
  <c r="AA37" i="19"/>
  <c r="Z37" i="19"/>
  <c r="Y37" i="19"/>
  <c r="X37" i="19"/>
  <c r="W37" i="19"/>
  <c r="V37" i="19"/>
  <c r="R37" i="19"/>
  <c r="Q37" i="19"/>
  <c r="P37" i="19"/>
  <c r="O37" i="19"/>
  <c r="N37" i="19"/>
  <c r="M37" i="19"/>
  <c r="L37" i="19"/>
  <c r="H37" i="19"/>
  <c r="G37" i="19"/>
  <c r="F37" i="19"/>
  <c r="E37" i="19"/>
  <c r="D37" i="19"/>
  <c r="C37" i="19"/>
  <c r="B37" i="19"/>
  <c r="IF41" i="19" l="1"/>
  <c r="IE41" i="19"/>
  <c r="HV41" i="19"/>
  <c r="HU41" i="19"/>
  <c r="HL41" i="19"/>
  <c r="HK41" i="19"/>
  <c r="IF40" i="19"/>
  <c r="IE40" i="19"/>
  <c r="HV40" i="19"/>
  <c r="HU40" i="19"/>
  <c r="HL40" i="19"/>
  <c r="HK40" i="19"/>
  <c r="IF39" i="19"/>
  <c r="IE39" i="19"/>
  <c r="HV39" i="19"/>
  <c r="HU39" i="19"/>
  <c r="HL39" i="19"/>
  <c r="HK39" i="19"/>
  <c r="IF38" i="19"/>
  <c r="IE38" i="19"/>
  <c r="HV38" i="19"/>
  <c r="HU38" i="19"/>
  <c r="HL38" i="19"/>
  <c r="HK38" i="19"/>
  <c r="IF36" i="19"/>
  <c r="IE36" i="19"/>
  <c r="HV36" i="19"/>
  <c r="HU36" i="19"/>
  <c r="HL36" i="19"/>
  <c r="HK36" i="19"/>
  <c r="IF35" i="19"/>
  <c r="IE35" i="19"/>
  <c r="HV35" i="19"/>
  <c r="HU35" i="19"/>
  <c r="HL35" i="19"/>
  <c r="HK35" i="19"/>
  <c r="IF34" i="19"/>
  <c r="IE34" i="19"/>
  <c r="HV34" i="19"/>
  <c r="HU34" i="19"/>
  <c r="HL34" i="19"/>
  <c r="HK34" i="19"/>
  <c r="IF33" i="19"/>
  <c r="IE33" i="19"/>
  <c r="HV33" i="19"/>
  <c r="HU33" i="19"/>
  <c r="HL33" i="19"/>
  <c r="HK33" i="19"/>
  <c r="IF31" i="19"/>
  <c r="IE31" i="19"/>
  <c r="HV31" i="19"/>
  <c r="HU31" i="19"/>
  <c r="HL31" i="19"/>
  <c r="HK31" i="19"/>
  <c r="IF30" i="19"/>
  <c r="IE30" i="19"/>
  <c r="HV30" i="19"/>
  <c r="HU30" i="19"/>
  <c r="HL30" i="19"/>
  <c r="HK30" i="19"/>
  <c r="IF29" i="19"/>
  <c r="IE29" i="19"/>
  <c r="HV29" i="19"/>
  <c r="HU29" i="19"/>
  <c r="HL29" i="19"/>
  <c r="HK29" i="19"/>
  <c r="IF28" i="19"/>
  <c r="IE28" i="19"/>
  <c r="HV28" i="19"/>
  <c r="HU28" i="19"/>
  <c r="HL28" i="19"/>
  <c r="HK28" i="19"/>
  <c r="IF26" i="19"/>
  <c r="IE26" i="19"/>
  <c r="HV26" i="19"/>
  <c r="HU26" i="19"/>
  <c r="HL26" i="19"/>
  <c r="HK26" i="19"/>
  <c r="IF25" i="19"/>
  <c r="IE25" i="19"/>
  <c r="HV25" i="19"/>
  <c r="HU25" i="19"/>
  <c r="HL25" i="19"/>
  <c r="HK25" i="19"/>
  <c r="IF24" i="19"/>
  <c r="IE24" i="19"/>
  <c r="HV24" i="19"/>
  <c r="HU24" i="19"/>
  <c r="HL24" i="19"/>
  <c r="HK24" i="19"/>
  <c r="IF23" i="19"/>
  <c r="IE23" i="19"/>
  <c r="HV23" i="19"/>
  <c r="HU23" i="19"/>
  <c r="HL23" i="19"/>
  <c r="HK23" i="19"/>
  <c r="IF21" i="19"/>
  <c r="IE21" i="19"/>
  <c r="HV21" i="19"/>
  <c r="HU21" i="19"/>
  <c r="HL21" i="19"/>
  <c r="HK21" i="19"/>
  <c r="IF20" i="19"/>
  <c r="IE20" i="19"/>
  <c r="HV20" i="19"/>
  <c r="HU20" i="19"/>
  <c r="HL20" i="19"/>
  <c r="HK20" i="19"/>
  <c r="IF19" i="19"/>
  <c r="IE19" i="19"/>
  <c r="HV19" i="19"/>
  <c r="HU19" i="19"/>
  <c r="HL19" i="19"/>
  <c r="HK19" i="19"/>
  <c r="IF18" i="19"/>
  <c r="IE18" i="19"/>
  <c r="HV18" i="19"/>
  <c r="HU18" i="19"/>
  <c r="HL18" i="19"/>
  <c r="HK18" i="19"/>
  <c r="IF16" i="19"/>
  <c r="IE16" i="19"/>
  <c r="HV16" i="19"/>
  <c r="HU16" i="19"/>
  <c r="HL16" i="19"/>
  <c r="HK16" i="19"/>
  <c r="IF15" i="19"/>
  <c r="IE15" i="19"/>
  <c r="HV15" i="19"/>
  <c r="HU15" i="19"/>
  <c r="HL15" i="19"/>
  <c r="HK15" i="19"/>
  <c r="IG14" i="19"/>
  <c r="IG15" i="19" s="1"/>
  <c r="IG16" i="19" s="1"/>
  <c r="IG18" i="19" s="1"/>
  <c r="IG19" i="19" s="1"/>
  <c r="IG20" i="19" s="1"/>
  <c r="IG21" i="19" s="1"/>
  <c r="IG23" i="19" s="1"/>
  <c r="IG24" i="19" s="1"/>
  <c r="IG25" i="19" s="1"/>
  <c r="IG26" i="19" s="1"/>
  <c r="IF14" i="19"/>
  <c r="IE14" i="19"/>
  <c r="HW14" i="19"/>
  <c r="HW15" i="19" s="1"/>
  <c r="HW16" i="19" s="1"/>
  <c r="HW18" i="19" s="1"/>
  <c r="HW19" i="19" s="1"/>
  <c r="HW20" i="19" s="1"/>
  <c r="HW21" i="19" s="1"/>
  <c r="HW23" i="19" s="1"/>
  <c r="HW24" i="19" s="1"/>
  <c r="HW25" i="19" s="1"/>
  <c r="HW26" i="19" s="1"/>
  <c r="HV14" i="19"/>
  <c r="HU14" i="19"/>
  <c r="HM14" i="19"/>
  <c r="HM15" i="19" s="1"/>
  <c r="HM16" i="19" s="1"/>
  <c r="HM18" i="19" s="1"/>
  <c r="HM19" i="19" s="1"/>
  <c r="HM20" i="19" s="1"/>
  <c r="HM21" i="19" s="1"/>
  <c r="HM23" i="19" s="1"/>
  <c r="HM24" i="19" s="1"/>
  <c r="HM25" i="19" s="1"/>
  <c r="HM26" i="19" s="1"/>
  <c r="HL14" i="19"/>
  <c r="HK14" i="19"/>
  <c r="IF13" i="19"/>
  <c r="IE13" i="19"/>
  <c r="HV13" i="19"/>
  <c r="HU13" i="19"/>
  <c r="HL13" i="19"/>
  <c r="HK13" i="19"/>
  <c r="GH41" i="19"/>
  <c r="GG41" i="19"/>
  <c r="FX41" i="19"/>
  <c r="FW41" i="19"/>
  <c r="FN41" i="19"/>
  <c r="FM41" i="19"/>
  <c r="GH40" i="19"/>
  <c r="GG40" i="19"/>
  <c r="FX40" i="19"/>
  <c r="FW40" i="19"/>
  <c r="FN40" i="19"/>
  <c r="FM40" i="19"/>
  <c r="GH39" i="19"/>
  <c r="GG39" i="19"/>
  <c r="FX39" i="19"/>
  <c r="FW39" i="19"/>
  <c r="FN39" i="19"/>
  <c r="FM39" i="19"/>
  <c r="GH38" i="19"/>
  <c r="GG38" i="19"/>
  <c r="FX38" i="19"/>
  <c r="FW38" i="19"/>
  <c r="FN38" i="19"/>
  <c r="FM38" i="19"/>
  <c r="GH36" i="19"/>
  <c r="GG36" i="19"/>
  <c r="FX36" i="19"/>
  <c r="FW36" i="19"/>
  <c r="FN36" i="19"/>
  <c r="FM36" i="19"/>
  <c r="GH35" i="19"/>
  <c r="GG35" i="19"/>
  <c r="FX35" i="19"/>
  <c r="FW35" i="19"/>
  <c r="FN35" i="19"/>
  <c r="FM35" i="19"/>
  <c r="GH34" i="19"/>
  <c r="GG34" i="19"/>
  <c r="FX34" i="19"/>
  <c r="FW34" i="19"/>
  <c r="FN34" i="19"/>
  <c r="FM34" i="19"/>
  <c r="GH33" i="19"/>
  <c r="GH37" i="19" s="1"/>
  <c r="GG33" i="19"/>
  <c r="FX33" i="19"/>
  <c r="FW33" i="19"/>
  <c r="FN33" i="19"/>
  <c r="FM33" i="19"/>
  <c r="GH31" i="19"/>
  <c r="GG31" i="19"/>
  <c r="FX31" i="19"/>
  <c r="FW31" i="19"/>
  <c r="FN31" i="19"/>
  <c r="FM31" i="19"/>
  <c r="GH30" i="19"/>
  <c r="GG30" i="19"/>
  <c r="FX30" i="19"/>
  <c r="FW30" i="19"/>
  <c r="FN30" i="19"/>
  <c r="FM30" i="19"/>
  <c r="GH29" i="19"/>
  <c r="GG29" i="19"/>
  <c r="FX29" i="19"/>
  <c r="FW29" i="19"/>
  <c r="FN29" i="19"/>
  <c r="FM29" i="19"/>
  <c r="GH28" i="19"/>
  <c r="GH32" i="19" s="1"/>
  <c r="GG28" i="19"/>
  <c r="FX28" i="19"/>
  <c r="FW28" i="19"/>
  <c r="FN28" i="19"/>
  <c r="FM28" i="19"/>
  <c r="GH26" i="19"/>
  <c r="GG26" i="19"/>
  <c r="FX26" i="19"/>
  <c r="FW26" i="19"/>
  <c r="FN26" i="19"/>
  <c r="FM26" i="19"/>
  <c r="GH25" i="19"/>
  <c r="GG25" i="19"/>
  <c r="FX25" i="19"/>
  <c r="FW25" i="19"/>
  <c r="FN25" i="19"/>
  <c r="FM25" i="19"/>
  <c r="GH24" i="19"/>
  <c r="GG24" i="19"/>
  <c r="FX24" i="19"/>
  <c r="FW24" i="19"/>
  <c r="FN24" i="19"/>
  <c r="FM24" i="19"/>
  <c r="GH23" i="19"/>
  <c r="GH27" i="19" s="1"/>
  <c r="GG23" i="19"/>
  <c r="FX23" i="19"/>
  <c r="FW23" i="19"/>
  <c r="FN23" i="19"/>
  <c r="FM23" i="19"/>
  <c r="GH21" i="19"/>
  <c r="GG21" i="19"/>
  <c r="FX21" i="19"/>
  <c r="FW21" i="19"/>
  <c r="FN21" i="19"/>
  <c r="FM21" i="19"/>
  <c r="GH20" i="19"/>
  <c r="GG20" i="19"/>
  <c r="FX20" i="19"/>
  <c r="FW20" i="19"/>
  <c r="FN20" i="19"/>
  <c r="FM20" i="19"/>
  <c r="GH19" i="19"/>
  <c r="GG19" i="19"/>
  <c r="FX19" i="19"/>
  <c r="FW19" i="19"/>
  <c r="FN19" i="19"/>
  <c r="FM19" i="19"/>
  <c r="GH18" i="19"/>
  <c r="GH22" i="19" s="1"/>
  <c r="GG18" i="19"/>
  <c r="FX18" i="19"/>
  <c r="FW18" i="19"/>
  <c r="FN18" i="19"/>
  <c r="FM18" i="19"/>
  <c r="GH16" i="19"/>
  <c r="GG16" i="19"/>
  <c r="FX16" i="19"/>
  <c r="FW16" i="19"/>
  <c r="FN16" i="19"/>
  <c r="FM16" i="19"/>
  <c r="GH15" i="19"/>
  <c r="GG15" i="19"/>
  <c r="FX15" i="19"/>
  <c r="FW15" i="19"/>
  <c r="FN15" i="19"/>
  <c r="FM15" i="19"/>
  <c r="GI14" i="19"/>
  <c r="GI15" i="19" s="1"/>
  <c r="GI16" i="19" s="1"/>
  <c r="GI18" i="19" s="1"/>
  <c r="GI19" i="19" s="1"/>
  <c r="GI20" i="19" s="1"/>
  <c r="GI21" i="19" s="1"/>
  <c r="GI23" i="19" s="1"/>
  <c r="GI24" i="19" s="1"/>
  <c r="GI25" i="19" s="1"/>
  <c r="GI26" i="19" s="1"/>
  <c r="GH14" i="19"/>
  <c r="GG14" i="19"/>
  <c r="FY14" i="19"/>
  <c r="FY15" i="19" s="1"/>
  <c r="FY16" i="19" s="1"/>
  <c r="FY18" i="19" s="1"/>
  <c r="FY19" i="19" s="1"/>
  <c r="FY20" i="19" s="1"/>
  <c r="FY21" i="19" s="1"/>
  <c r="FY23" i="19" s="1"/>
  <c r="FY24" i="19" s="1"/>
  <c r="FY25" i="19" s="1"/>
  <c r="FY26" i="19" s="1"/>
  <c r="FX14" i="19"/>
  <c r="FW14" i="19"/>
  <c r="FO14" i="19"/>
  <c r="FO15" i="19" s="1"/>
  <c r="FO16" i="19" s="1"/>
  <c r="FO18" i="19" s="1"/>
  <c r="FO19" i="19" s="1"/>
  <c r="FO20" i="19" s="1"/>
  <c r="FO21" i="19" s="1"/>
  <c r="FO23" i="19" s="1"/>
  <c r="FO24" i="19" s="1"/>
  <c r="FO25" i="19" s="1"/>
  <c r="FO26" i="19" s="1"/>
  <c r="FN14" i="19"/>
  <c r="FM14" i="19"/>
  <c r="GH13" i="19"/>
  <c r="GG13" i="19"/>
  <c r="FX13" i="19"/>
  <c r="FW13" i="19"/>
  <c r="FN13" i="19"/>
  <c r="FM13" i="19"/>
  <c r="EJ41" i="19"/>
  <c r="EI41" i="19"/>
  <c r="DZ41" i="19"/>
  <c r="DY41" i="19"/>
  <c r="DP41" i="19"/>
  <c r="DO41" i="19"/>
  <c r="EJ40" i="19"/>
  <c r="EI40" i="19"/>
  <c r="DZ40" i="19"/>
  <c r="DY40" i="19"/>
  <c r="DP40" i="19"/>
  <c r="DO40" i="19"/>
  <c r="EJ39" i="19"/>
  <c r="EI39" i="19"/>
  <c r="DZ39" i="19"/>
  <c r="DY39" i="19"/>
  <c r="DP39" i="19"/>
  <c r="DO39" i="19"/>
  <c r="EJ38" i="19"/>
  <c r="EI38" i="19"/>
  <c r="DZ38" i="19"/>
  <c r="DY38" i="19"/>
  <c r="DP38" i="19"/>
  <c r="DO38" i="19"/>
  <c r="EJ36" i="19"/>
  <c r="EI36" i="19"/>
  <c r="DZ36" i="19"/>
  <c r="DY36" i="19"/>
  <c r="DP36" i="19"/>
  <c r="DO36" i="19"/>
  <c r="EJ35" i="19"/>
  <c r="EI35" i="19"/>
  <c r="DZ35" i="19"/>
  <c r="DY35" i="19"/>
  <c r="DP35" i="19"/>
  <c r="DO35" i="19"/>
  <c r="EJ34" i="19"/>
  <c r="EI34" i="19"/>
  <c r="DZ34" i="19"/>
  <c r="DY34" i="19"/>
  <c r="DP34" i="19"/>
  <c r="DO34" i="19"/>
  <c r="EJ33" i="19"/>
  <c r="EI33" i="19"/>
  <c r="DZ33" i="19"/>
  <c r="DY33" i="19"/>
  <c r="DP33" i="19"/>
  <c r="DO33" i="19"/>
  <c r="DO37" i="19" s="1"/>
  <c r="EJ31" i="19"/>
  <c r="EI31" i="19"/>
  <c r="DZ31" i="19"/>
  <c r="DY31" i="19"/>
  <c r="DP31" i="19"/>
  <c r="DO31" i="19"/>
  <c r="EJ30" i="19"/>
  <c r="EI30" i="19"/>
  <c r="DZ30" i="19"/>
  <c r="DY30" i="19"/>
  <c r="DP30" i="19"/>
  <c r="DO30" i="19"/>
  <c r="EJ29" i="19"/>
  <c r="EI29" i="19"/>
  <c r="DZ29" i="19"/>
  <c r="DY29" i="19"/>
  <c r="DP29" i="19"/>
  <c r="DO29" i="19"/>
  <c r="EJ28" i="19"/>
  <c r="EI28" i="19"/>
  <c r="DZ28" i="19"/>
  <c r="DY28" i="19"/>
  <c r="DP28" i="19"/>
  <c r="DO28" i="19"/>
  <c r="DO32" i="19" s="1"/>
  <c r="EJ26" i="19"/>
  <c r="EI26" i="19"/>
  <c r="DZ26" i="19"/>
  <c r="DY26" i="19"/>
  <c r="DP26" i="19"/>
  <c r="DO26" i="19"/>
  <c r="EJ25" i="19"/>
  <c r="EI25" i="19"/>
  <c r="DZ25" i="19"/>
  <c r="DY25" i="19"/>
  <c r="DP25" i="19"/>
  <c r="DO25" i="19"/>
  <c r="EJ24" i="19"/>
  <c r="EI24" i="19"/>
  <c r="DZ24" i="19"/>
  <c r="DY24" i="19"/>
  <c r="DP24" i="19"/>
  <c r="DO24" i="19"/>
  <c r="EJ23" i="19"/>
  <c r="EI23" i="19"/>
  <c r="DZ23" i="19"/>
  <c r="DY23" i="19"/>
  <c r="DP23" i="19"/>
  <c r="DO23" i="19"/>
  <c r="DO27" i="19" s="1"/>
  <c r="EJ21" i="19"/>
  <c r="EI21" i="19"/>
  <c r="DZ21" i="19"/>
  <c r="DY21" i="19"/>
  <c r="DP21" i="19"/>
  <c r="DO21" i="19"/>
  <c r="EJ20" i="19"/>
  <c r="EI20" i="19"/>
  <c r="DZ20" i="19"/>
  <c r="DY20" i="19"/>
  <c r="DP20" i="19"/>
  <c r="DO20" i="19"/>
  <c r="EJ19" i="19"/>
  <c r="EI19" i="19"/>
  <c r="DZ19" i="19"/>
  <c r="DY19" i="19"/>
  <c r="DP19" i="19"/>
  <c r="DO19" i="19"/>
  <c r="EJ18" i="19"/>
  <c r="EI18" i="19"/>
  <c r="DZ18" i="19"/>
  <c r="DY18" i="19"/>
  <c r="DP18" i="19"/>
  <c r="DO18" i="19"/>
  <c r="DO22" i="19" s="1"/>
  <c r="EJ16" i="19"/>
  <c r="EI16" i="19"/>
  <c r="DZ16" i="19"/>
  <c r="DY16" i="19"/>
  <c r="DP16" i="19"/>
  <c r="DO16" i="19"/>
  <c r="EJ15" i="19"/>
  <c r="EI15" i="19"/>
  <c r="DZ15" i="19"/>
  <c r="DY15" i="19"/>
  <c r="DP15" i="19"/>
  <c r="DO15" i="19"/>
  <c r="EK14" i="19"/>
  <c r="EK15" i="19" s="1"/>
  <c r="EK16" i="19" s="1"/>
  <c r="EK18" i="19" s="1"/>
  <c r="EK19" i="19" s="1"/>
  <c r="EK20" i="19" s="1"/>
  <c r="EK21" i="19" s="1"/>
  <c r="EK23" i="19" s="1"/>
  <c r="EK24" i="19" s="1"/>
  <c r="EK25" i="19" s="1"/>
  <c r="EK26" i="19" s="1"/>
  <c r="EJ14" i="19"/>
  <c r="EI14" i="19"/>
  <c r="EA14" i="19"/>
  <c r="EA15" i="19" s="1"/>
  <c r="EA16" i="19" s="1"/>
  <c r="EA18" i="19" s="1"/>
  <c r="EA19" i="19" s="1"/>
  <c r="EA20" i="19" s="1"/>
  <c r="EA21" i="19" s="1"/>
  <c r="EA23" i="19" s="1"/>
  <c r="EA24" i="19" s="1"/>
  <c r="EA25" i="19" s="1"/>
  <c r="EA26" i="19" s="1"/>
  <c r="DZ14" i="19"/>
  <c r="DY14" i="19"/>
  <c r="DQ14" i="19"/>
  <c r="DQ15" i="19" s="1"/>
  <c r="DQ16" i="19" s="1"/>
  <c r="DQ18" i="19" s="1"/>
  <c r="DQ19" i="19" s="1"/>
  <c r="DQ20" i="19" s="1"/>
  <c r="DQ21" i="19" s="1"/>
  <c r="DQ23" i="19" s="1"/>
  <c r="DQ24" i="19" s="1"/>
  <c r="DQ25" i="19" s="1"/>
  <c r="DQ26" i="19" s="1"/>
  <c r="DP14" i="19"/>
  <c r="DO14" i="19"/>
  <c r="EJ13" i="19"/>
  <c r="EI13" i="19"/>
  <c r="DZ13" i="19"/>
  <c r="DY13" i="19"/>
  <c r="DP13" i="19"/>
  <c r="DO13" i="19"/>
  <c r="CL41" i="19"/>
  <c r="CK41" i="19"/>
  <c r="CB41" i="19"/>
  <c r="CA41" i="19"/>
  <c r="BR41" i="19"/>
  <c r="BQ41" i="19"/>
  <c r="CL40" i="19"/>
  <c r="CK40" i="19"/>
  <c r="CB40" i="19"/>
  <c r="CA40" i="19"/>
  <c r="BR40" i="19"/>
  <c r="BQ40" i="19"/>
  <c r="CL39" i="19"/>
  <c r="CK39" i="19"/>
  <c r="CB39" i="19"/>
  <c r="CA39" i="19"/>
  <c r="BR39" i="19"/>
  <c r="BQ39" i="19"/>
  <c r="CL38" i="19"/>
  <c r="CK38" i="19"/>
  <c r="CB38" i="19"/>
  <c r="CA38" i="19"/>
  <c r="BR38" i="19"/>
  <c r="BQ38" i="19"/>
  <c r="CL36" i="19"/>
  <c r="CK36" i="19"/>
  <c r="CB36" i="19"/>
  <c r="CA36" i="19"/>
  <c r="BR36" i="19"/>
  <c r="BQ36" i="19"/>
  <c r="CL35" i="19"/>
  <c r="CK35" i="19"/>
  <c r="CB35" i="19"/>
  <c r="CA35" i="19"/>
  <c r="BR35" i="19"/>
  <c r="BQ35" i="19"/>
  <c r="CL34" i="19"/>
  <c r="CK34" i="19"/>
  <c r="CB34" i="19"/>
  <c r="CA34" i="19"/>
  <c r="BR34" i="19"/>
  <c r="BQ34" i="19"/>
  <c r="CL33" i="19"/>
  <c r="CK33" i="19"/>
  <c r="CB33" i="19"/>
  <c r="CA33" i="19"/>
  <c r="BR33" i="19"/>
  <c r="BQ33" i="19"/>
  <c r="CL31" i="19"/>
  <c r="CK31" i="19"/>
  <c r="CB31" i="19"/>
  <c r="CA31" i="19"/>
  <c r="BR31" i="19"/>
  <c r="BQ31" i="19"/>
  <c r="CL30" i="19"/>
  <c r="CK30" i="19"/>
  <c r="CB30" i="19"/>
  <c r="CA30" i="19"/>
  <c r="BR30" i="19"/>
  <c r="BQ30" i="19"/>
  <c r="CL29" i="19"/>
  <c r="CK29" i="19"/>
  <c r="CB29" i="19"/>
  <c r="CA29" i="19"/>
  <c r="BR29" i="19"/>
  <c r="BQ29" i="19"/>
  <c r="CL28" i="19"/>
  <c r="CK28" i="19"/>
  <c r="CB28" i="19"/>
  <c r="CA28" i="19"/>
  <c r="BR28" i="19"/>
  <c r="BQ28" i="19"/>
  <c r="CL26" i="19"/>
  <c r="CK26" i="19"/>
  <c r="CB26" i="19"/>
  <c r="CA26" i="19"/>
  <c r="BR26" i="19"/>
  <c r="BQ26" i="19"/>
  <c r="CL25" i="19"/>
  <c r="CK25" i="19"/>
  <c r="CB25" i="19"/>
  <c r="CA25" i="19"/>
  <c r="BR25" i="19"/>
  <c r="BQ25" i="19"/>
  <c r="CL24" i="19"/>
  <c r="CK24" i="19"/>
  <c r="CB24" i="19"/>
  <c r="CA24" i="19"/>
  <c r="BR24" i="19"/>
  <c r="BQ24" i="19"/>
  <c r="CL23" i="19"/>
  <c r="CK23" i="19"/>
  <c r="CB23" i="19"/>
  <c r="CA23" i="19"/>
  <c r="BR23" i="19"/>
  <c r="BQ23" i="19"/>
  <c r="CL21" i="19"/>
  <c r="CK21" i="19"/>
  <c r="CB21" i="19"/>
  <c r="CA21" i="19"/>
  <c r="BR21" i="19"/>
  <c r="BQ21" i="19"/>
  <c r="CL20" i="19"/>
  <c r="CK20" i="19"/>
  <c r="CB20" i="19"/>
  <c r="CA20" i="19"/>
  <c r="BR20" i="19"/>
  <c r="BQ20" i="19"/>
  <c r="CL19" i="19"/>
  <c r="CK19" i="19"/>
  <c r="CB19" i="19"/>
  <c r="CA19" i="19"/>
  <c r="BR19" i="19"/>
  <c r="BQ19" i="19"/>
  <c r="CL18" i="19"/>
  <c r="CK18" i="19"/>
  <c r="CB18" i="19"/>
  <c r="CA18" i="19"/>
  <c r="BR18" i="19"/>
  <c r="BQ18" i="19"/>
  <c r="CL16" i="19"/>
  <c r="CK16" i="19"/>
  <c r="CB16" i="19"/>
  <c r="CA16" i="19"/>
  <c r="BR16" i="19"/>
  <c r="BQ16" i="19"/>
  <c r="CL15" i="19"/>
  <c r="CK15" i="19"/>
  <c r="CB15" i="19"/>
  <c r="CA15" i="19"/>
  <c r="BR15" i="19"/>
  <c r="BQ15" i="19"/>
  <c r="CM14" i="19"/>
  <c r="CM15" i="19" s="1"/>
  <c r="CM16" i="19" s="1"/>
  <c r="CM18" i="19" s="1"/>
  <c r="CM19" i="19" s="1"/>
  <c r="CM20" i="19" s="1"/>
  <c r="CM21" i="19" s="1"/>
  <c r="CM23" i="19" s="1"/>
  <c r="CM24" i="19" s="1"/>
  <c r="CM25" i="19" s="1"/>
  <c r="CM26" i="19" s="1"/>
  <c r="CL14" i="19"/>
  <c r="CK14" i="19"/>
  <c r="CC14" i="19"/>
  <c r="CC15" i="19" s="1"/>
  <c r="CC16" i="19" s="1"/>
  <c r="CC18" i="19" s="1"/>
  <c r="CC19" i="19" s="1"/>
  <c r="CC20" i="19" s="1"/>
  <c r="CC21" i="19" s="1"/>
  <c r="CC23" i="19" s="1"/>
  <c r="CC24" i="19" s="1"/>
  <c r="CC25" i="19" s="1"/>
  <c r="CC26" i="19" s="1"/>
  <c r="CB14" i="19"/>
  <c r="CA14" i="19"/>
  <c r="BS14" i="19"/>
  <c r="BS15" i="19" s="1"/>
  <c r="BS16" i="19" s="1"/>
  <c r="BS18" i="19" s="1"/>
  <c r="BS19" i="19" s="1"/>
  <c r="BS20" i="19" s="1"/>
  <c r="BS21" i="19" s="1"/>
  <c r="BS23" i="19" s="1"/>
  <c r="BS24" i="19" s="1"/>
  <c r="BS25" i="19" s="1"/>
  <c r="BS26" i="19" s="1"/>
  <c r="BR14" i="19"/>
  <c r="BQ14" i="19"/>
  <c r="CL13" i="19"/>
  <c r="CK13" i="19"/>
  <c r="CB13" i="19"/>
  <c r="CA13" i="19"/>
  <c r="BR13" i="19"/>
  <c r="BQ13" i="19"/>
  <c r="AW41" i="19"/>
  <c r="AN41" i="19"/>
  <c r="AM41" i="19"/>
  <c r="AD41" i="19"/>
  <c r="AC41" i="19"/>
  <c r="T41" i="19"/>
  <c r="S41" i="19"/>
  <c r="AW40" i="19"/>
  <c r="AN40" i="19"/>
  <c r="AM40" i="19"/>
  <c r="AD40" i="19"/>
  <c r="AC40" i="19"/>
  <c r="T40" i="19"/>
  <c r="S40" i="19"/>
  <c r="AW39" i="19"/>
  <c r="AN39" i="19"/>
  <c r="AM39" i="19"/>
  <c r="AD39" i="19"/>
  <c r="AC39" i="19"/>
  <c r="T39" i="19"/>
  <c r="S39" i="19"/>
  <c r="AW38" i="19"/>
  <c r="AN38" i="19"/>
  <c r="AM38" i="19"/>
  <c r="AD38" i="19"/>
  <c r="AC38" i="19"/>
  <c r="T38" i="19"/>
  <c r="S38" i="19"/>
  <c r="AW36" i="19"/>
  <c r="AN36" i="19"/>
  <c r="AM36" i="19"/>
  <c r="AD36" i="19"/>
  <c r="AC36" i="19"/>
  <c r="T36" i="19"/>
  <c r="S36" i="19"/>
  <c r="AW35" i="19"/>
  <c r="AN35" i="19"/>
  <c r="AM35" i="19"/>
  <c r="AD35" i="19"/>
  <c r="AC35" i="19"/>
  <c r="T35" i="19"/>
  <c r="S35" i="19"/>
  <c r="AW34" i="19"/>
  <c r="AN34" i="19"/>
  <c r="AM34" i="19"/>
  <c r="AD34" i="19"/>
  <c r="AC34" i="19"/>
  <c r="T34" i="19"/>
  <c r="S34" i="19"/>
  <c r="AW33" i="19"/>
  <c r="AN33" i="19"/>
  <c r="AM33" i="19"/>
  <c r="AD33" i="19"/>
  <c r="AC33" i="19"/>
  <c r="T33" i="19"/>
  <c r="S33" i="19"/>
  <c r="AW31" i="19"/>
  <c r="AN31" i="19"/>
  <c r="AM31" i="19"/>
  <c r="AD31" i="19"/>
  <c r="AC31" i="19"/>
  <c r="T31" i="19"/>
  <c r="S31" i="19"/>
  <c r="AW30" i="19"/>
  <c r="AN30" i="19"/>
  <c r="AM30" i="19"/>
  <c r="AD30" i="19"/>
  <c r="AC30" i="19"/>
  <c r="T30" i="19"/>
  <c r="S30" i="19"/>
  <c r="AW29" i="19"/>
  <c r="AN29" i="19"/>
  <c r="AM29" i="19"/>
  <c r="AD29" i="19"/>
  <c r="AC29" i="19"/>
  <c r="T29" i="19"/>
  <c r="S29" i="19"/>
  <c r="AW28" i="19"/>
  <c r="AN28" i="19"/>
  <c r="AM28" i="19"/>
  <c r="AD28" i="19"/>
  <c r="AC28" i="19"/>
  <c r="T28" i="19"/>
  <c r="S28" i="19"/>
  <c r="AW26" i="19"/>
  <c r="AN26" i="19"/>
  <c r="AM26" i="19"/>
  <c r="AD26" i="19"/>
  <c r="AC26" i="19"/>
  <c r="T26" i="19"/>
  <c r="S26" i="19"/>
  <c r="AW25" i="19"/>
  <c r="AN25" i="19"/>
  <c r="AM25" i="19"/>
  <c r="AD25" i="19"/>
  <c r="AC25" i="19"/>
  <c r="T25" i="19"/>
  <c r="S25" i="19"/>
  <c r="AW24" i="19"/>
  <c r="AN24" i="19"/>
  <c r="AM24" i="19"/>
  <c r="AD24" i="19"/>
  <c r="AC24" i="19"/>
  <c r="T24" i="19"/>
  <c r="S24" i="19"/>
  <c r="AW23" i="19"/>
  <c r="AN23" i="19"/>
  <c r="AM23" i="19"/>
  <c r="AD23" i="19"/>
  <c r="AC23" i="19"/>
  <c r="T23" i="19"/>
  <c r="S23" i="19"/>
  <c r="AW21" i="19"/>
  <c r="AN21" i="19"/>
  <c r="AM21" i="19"/>
  <c r="AD21" i="19"/>
  <c r="AC21" i="19"/>
  <c r="T21" i="19"/>
  <c r="S21" i="19"/>
  <c r="AW20" i="19"/>
  <c r="AN20" i="19"/>
  <c r="AM20" i="19"/>
  <c r="AD20" i="19"/>
  <c r="AC20" i="19"/>
  <c r="T20" i="19"/>
  <c r="S20" i="19"/>
  <c r="AW19" i="19"/>
  <c r="AN19" i="19"/>
  <c r="AM19" i="19"/>
  <c r="AD19" i="19"/>
  <c r="AC19" i="19"/>
  <c r="T19" i="19"/>
  <c r="S19" i="19"/>
  <c r="AW18" i="19"/>
  <c r="AN18" i="19"/>
  <c r="AM18" i="19"/>
  <c r="AD18" i="19"/>
  <c r="AC18" i="19"/>
  <c r="T18" i="19"/>
  <c r="S18" i="19"/>
  <c r="AW16" i="19"/>
  <c r="AN16" i="19"/>
  <c r="AM16" i="19"/>
  <c r="AD16" i="19"/>
  <c r="AC16" i="19"/>
  <c r="T16" i="19"/>
  <c r="S16" i="19"/>
  <c r="AW15" i="19"/>
  <c r="AN15" i="19"/>
  <c r="AM15" i="19"/>
  <c r="AD15" i="19"/>
  <c r="AC15" i="19"/>
  <c r="T15" i="19"/>
  <c r="S15" i="19"/>
  <c r="AW14" i="19"/>
  <c r="AO14" i="19"/>
  <c r="AO15" i="19" s="1"/>
  <c r="AO16" i="19" s="1"/>
  <c r="AO18" i="19" s="1"/>
  <c r="AO19" i="19" s="1"/>
  <c r="AO20" i="19" s="1"/>
  <c r="AO21" i="19" s="1"/>
  <c r="AO23" i="19" s="1"/>
  <c r="AO24" i="19" s="1"/>
  <c r="AO25" i="19" s="1"/>
  <c r="AO26" i="19" s="1"/>
  <c r="AN14" i="19"/>
  <c r="AM14" i="19"/>
  <c r="AE14" i="19"/>
  <c r="AE15" i="19" s="1"/>
  <c r="AE16" i="19" s="1"/>
  <c r="AE18" i="19" s="1"/>
  <c r="AE19" i="19" s="1"/>
  <c r="AE20" i="19" s="1"/>
  <c r="AE21" i="19" s="1"/>
  <c r="AE23" i="19" s="1"/>
  <c r="AE24" i="19" s="1"/>
  <c r="AE25" i="19" s="1"/>
  <c r="AE26" i="19" s="1"/>
  <c r="AD14" i="19"/>
  <c r="AC14" i="19"/>
  <c r="U14" i="19"/>
  <c r="U15" i="19" s="1"/>
  <c r="U16" i="19" s="1"/>
  <c r="U18" i="19" s="1"/>
  <c r="U19" i="19" s="1"/>
  <c r="U20" i="19" s="1"/>
  <c r="U21" i="19" s="1"/>
  <c r="U23" i="19" s="1"/>
  <c r="U24" i="19" s="1"/>
  <c r="U25" i="19" s="1"/>
  <c r="U26" i="19" s="1"/>
  <c r="T14" i="19"/>
  <c r="S14" i="19"/>
  <c r="AW13" i="19"/>
  <c r="AN13" i="19"/>
  <c r="AM13" i="19"/>
  <c r="T13" i="19"/>
  <c r="S13" i="19"/>
  <c r="FM17" i="19" l="1"/>
  <c r="AD22" i="19"/>
  <c r="CK22" i="19"/>
  <c r="CK27" i="19"/>
  <c r="CK32" i="19"/>
  <c r="CK37" i="19"/>
  <c r="FW17" i="19"/>
  <c r="DZ22" i="19"/>
  <c r="DZ37" i="19"/>
  <c r="FM22" i="19"/>
  <c r="S17" i="19"/>
  <c r="IE17" i="19"/>
  <c r="BQ17" i="19"/>
  <c r="CL22" i="19"/>
  <c r="CL27" i="19"/>
  <c r="CL32" i="19"/>
  <c r="CL37" i="19"/>
  <c r="EJ17" i="19"/>
  <c r="DP22" i="19"/>
  <c r="DP27" i="19"/>
  <c r="DP32" i="19"/>
  <c r="DP37" i="19"/>
  <c r="FN17" i="19"/>
  <c r="HV22" i="19"/>
  <c r="HV27" i="19"/>
  <c r="HV32" i="19"/>
  <c r="HV37" i="19"/>
  <c r="DY22" i="19"/>
  <c r="DY27" i="19"/>
  <c r="DY32" i="19"/>
  <c r="DY37" i="19"/>
  <c r="IE22" i="19"/>
  <c r="IE27" i="19"/>
  <c r="IE32" i="19"/>
  <c r="IE37" i="19"/>
  <c r="AW22" i="19"/>
  <c r="AW32" i="19"/>
  <c r="AC37" i="19"/>
  <c r="CA17" i="19"/>
  <c r="FX17" i="19"/>
  <c r="AC27" i="19"/>
  <c r="AW17" i="19"/>
  <c r="AD37" i="19"/>
  <c r="BQ22" i="19"/>
  <c r="BQ27" i="19"/>
  <c r="BQ32" i="19"/>
  <c r="BQ37" i="19"/>
  <c r="EI22" i="19"/>
  <c r="EI27" i="19"/>
  <c r="EI32" i="19"/>
  <c r="EI37" i="19"/>
  <c r="GG17" i="19"/>
  <c r="FN22" i="19"/>
  <c r="FN27" i="19"/>
  <c r="FN32" i="19"/>
  <c r="FN37" i="19"/>
  <c r="CK17" i="19"/>
  <c r="BR22" i="19"/>
  <c r="BR27" i="19"/>
  <c r="BR32" i="19"/>
  <c r="BR37" i="19"/>
  <c r="DP17" i="19"/>
  <c r="EJ22" i="19"/>
  <c r="EJ27" i="19"/>
  <c r="EJ32" i="19"/>
  <c r="EJ37" i="19"/>
  <c r="GH17" i="19"/>
  <c r="FW22" i="19"/>
  <c r="FW27" i="19"/>
  <c r="FW32" i="19"/>
  <c r="FW37" i="19"/>
  <c r="HU17" i="19"/>
  <c r="CA22" i="19"/>
  <c r="CA27" i="19"/>
  <c r="CA32" i="19"/>
  <c r="CA37" i="19"/>
  <c r="FX22" i="19"/>
  <c r="FX27" i="19"/>
  <c r="FX32" i="19"/>
  <c r="FX37" i="19"/>
  <c r="HK22" i="19"/>
  <c r="HK27" i="19"/>
  <c r="HK32" i="19"/>
  <c r="HK37" i="19"/>
  <c r="AC22" i="19"/>
  <c r="AW27" i="19"/>
  <c r="AC32" i="19"/>
  <c r="CB27" i="19"/>
  <c r="CB32" i="19"/>
  <c r="DZ17" i="19"/>
  <c r="GG22" i="19"/>
  <c r="AW37" i="19"/>
  <c r="CB22" i="19"/>
  <c r="CB37" i="19"/>
  <c r="DZ27" i="19"/>
  <c r="DZ32" i="19"/>
  <c r="FM27" i="19"/>
  <c r="GG27" i="19"/>
  <c r="FM32" i="19"/>
  <c r="GG32" i="19"/>
  <c r="FM37" i="19"/>
  <c r="GG37" i="19"/>
  <c r="HK17" i="19"/>
  <c r="HL22" i="19"/>
  <c r="IF22" i="19"/>
  <c r="HL27" i="19"/>
  <c r="IF27" i="19"/>
  <c r="HL32" i="19"/>
  <c r="IF32" i="19"/>
  <c r="HL37" i="19"/>
  <c r="IF37" i="19"/>
  <c r="AN17" i="19"/>
  <c r="AM17" i="19"/>
  <c r="T22" i="19"/>
  <c r="AN22" i="19"/>
  <c r="T27" i="19"/>
  <c r="AN27" i="19"/>
  <c r="T32" i="19"/>
  <c r="AN32" i="19"/>
  <c r="T37" i="19"/>
  <c r="AN37" i="19"/>
  <c r="BR17" i="19"/>
  <c r="CL17" i="19"/>
  <c r="DY17" i="19"/>
  <c r="HV17" i="19"/>
  <c r="T17" i="19"/>
  <c r="S22" i="19"/>
  <c r="AM22" i="19"/>
  <c r="S27" i="19"/>
  <c r="AM27" i="19"/>
  <c r="S32" i="19"/>
  <c r="AM32" i="19"/>
  <c r="S37" i="19"/>
  <c r="AM37" i="19"/>
  <c r="AD27" i="19"/>
  <c r="AD32" i="19"/>
  <c r="CB17" i="19"/>
  <c r="DO17" i="19"/>
  <c r="EI17" i="19"/>
  <c r="HL17" i="19"/>
  <c r="IF17" i="19"/>
  <c r="HU22" i="19"/>
  <c r="HU27" i="19"/>
  <c r="HU32" i="19"/>
  <c r="HU37" i="19"/>
  <c r="AA41" i="20" l="1"/>
  <c r="AM39" i="20"/>
  <c r="AA39" i="20"/>
  <c r="BA37" i="20"/>
  <c r="AR37" i="20"/>
  <c r="AK37" i="20"/>
  <c r="AA37" i="20"/>
  <c r="K6" i="20"/>
  <c r="K5" i="20"/>
  <c r="IN42" i="19"/>
  <c r="IM42" i="19"/>
  <c r="IL42" i="19"/>
  <c r="IK42" i="19"/>
  <c r="IJ42" i="19"/>
  <c r="II42" i="19"/>
  <c r="IH42" i="19"/>
  <c r="IF42" i="19"/>
  <c r="ID42" i="19"/>
  <c r="IC42" i="19"/>
  <c r="IB42" i="19"/>
  <c r="IB43" i="19" s="1"/>
  <c r="IA42" i="19"/>
  <c r="HZ42" i="19"/>
  <c r="HY42" i="19"/>
  <c r="HX42" i="19"/>
  <c r="HT42" i="19"/>
  <c r="HS42" i="19"/>
  <c r="HR42" i="19"/>
  <c r="HQ42" i="19"/>
  <c r="HP42" i="19"/>
  <c r="HO42" i="19"/>
  <c r="HN42" i="19"/>
  <c r="HJ42" i="19"/>
  <c r="HJ43" i="19" s="1"/>
  <c r="HI42" i="19"/>
  <c r="HH42" i="19"/>
  <c r="HG42" i="19"/>
  <c r="HF42" i="19"/>
  <c r="HE42" i="19"/>
  <c r="HD42" i="19"/>
  <c r="GZ42" i="19"/>
  <c r="GY42" i="19"/>
  <c r="GX42" i="19"/>
  <c r="GW42" i="19"/>
  <c r="GV42" i="19"/>
  <c r="GU42" i="19"/>
  <c r="GT42" i="19"/>
  <c r="GP42" i="19"/>
  <c r="GO42" i="19"/>
  <c r="GN42" i="19"/>
  <c r="GM42" i="19"/>
  <c r="GL42" i="19"/>
  <c r="GK42" i="19"/>
  <c r="GJ42" i="19"/>
  <c r="GF42" i="19"/>
  <c r="GE42" i="19"/>
  <c r="GD42" i="19"/>
  <c r="GC42" i="19"/>
  <c r="GB42" i="19"/>
  <c r="GA42" i="19"/>
  <c r="GA43" i="19" s="1"/>
  <c r="FZ42" i="19"/>
  <c r="FV42" i="19"/>
  <c r="FU42" i="19"/>
  <c r="FT42" i="19"/>
  <c r="FS42" i="19"/>
  <c r="FR42" i="19"/>
  <c r="FQ42" i="19"/>
  <c r="FP42" i="19"/>
  <c r="FL42" i="19"/>
  <c r="FK42" i="19"/>
  <c r="FJ42" i="19"/>
  <c r="FI42" i="19"/>
  <c r="FI43" i="19" s="1"/>
  <c r="FH42" i="19"/>
  <c r="FG42" i="19"/>
  <c r="FF42" i="19"/>
  <c r="FB42" i="19"/>
  <c r="FA42" i="19"/>
  <c r="EZ42" i="19"/>
  <c r="EY42" i="19"/>
  <c r="EX42" i="19"/>
  <c r="EW42" i="19"/>
  <c r="EV42" i="19"/>
  <c r="ER42" i="19"/>
  <c r="EQ42" i="19"/>
  <c r="EQ43" i="19" s="1"/>
  <c r="EP42" i="19"/>
  <c r="EO42" i="19"/>
  <c r="EN42" i="19"/>
  <c r="EM42" i="19"/>
  <c r="EL42" i="19"/>
  <c r="EH42" i="19"/>
  <c r="EG42" i="19"/>
  <c r="EF42" i="19"/>
  <c r="EE42" i="19"/>
  <c r="ED42" i="19"/>
  <c r="EC42" i="19"/>
  <c r="EB42" i="19"/>
  <c r="DX42" i="19"/>
  <c r="DW42" i="19"/>
  <c r="DV42" i="19"/>
  <c r="DU42" i="19"/>
  <c r="DT42" i="19"/>
  <c r="DS42" i="19"/>
  <c r="DR42" i="19"/>
  <c r="DN42" i="19"/>
  <c r="DM42" i="19"/>
  <c r="DL42" i="19"/>
  <c r="DK42" i="19"/>
  <c r="DJ42" i="19"/>
  <c r="DI42" i="19"/>
  <c r="DH42" i="19"/>
  <c r="DH43" i="19" s="1"/>
  <c r="DD42" i="19"/>
  <c r="DC42" i="19"/>
  <c r="DB42" i="19"/>
  <c r="DA42" i="19"/>
  <c r="CZ42" i="19"/>
  <c r="CY42" i="19"/>
  <c r="CX42" i="19"/>
  <c r="CT42" i="19"/>
  <c r="CS42" i="19"/>
  <c r="CR42" i="19"/>
  <c r="CQ42" i="19"/>
  <c r="CP42" i="19"/>
  <c r="CO42" i="19"/>
  <c r="CN42" i="19"/>
  <c r="CJ42" i="19"/>
  <c r="CI42" i="19"/>
  <c r="CH42" i="19"/>
  <c r="CG42" i="19"/>
  <c r="CF42" i="19"/>
  <c r="CE42" i="19"/>
  <c r="CD42" i="19"/>
  <c r="CB42" i="19"/>
  <c r="BZ42" i="19"/>
  <c r="BY42" i="19"/>
  <c r="BX42" i="19"/>
  <c r="BW42" i="19"/>
  <c r="BV42" i="19"/>
  <c r="BU42" i="19"/>
  <c r="BT42" i="19"/>
  <c r="BP42" i="19"/>
  <c r="BO42" i="19"/>
  <c r="BN42" i="19"/>
  <c r="BM42" i="19"/>
  <c r="BL42" i="19"/>
  <c r="BK42" i="19"/>
  <c r="BJ42" i="19"/>
  <c r="BF42" i="19"/>
  <c r="BE42" i="19"/>
  <c r="BD42" i="19"/>
  <c r="BC42" i="19"/>
  <c r="BB42" i="19"/>
  <c r="BA42" i="19"/>
  <c r="AZ42" i="19"/>
  <c r="AV42" i="19"/>
  <c r="AU42" i="19"/>
  <c r="AT42" i="19"/>
  <c r="AS42" i="19"/>
  <c r="AR42" i="19"/>
  <c r="AQ42" i="19"/>
  <c r="AP42" i="19"/>
  <c r="AL42" i="19"/>
  <c r="AK42" i="19"/>
  <c r="AJ42" i="19"/>
  <c r="AI42" i="19"/>
  <c r="AH42" i="19"/>
  <c r="AG42" i="19"/>
  <c r="AF42" i="19"/>
  <c r="AF43" i="19" s="1"/>
  <c r="AB42" i="19"/>
  <c r="AA42" i="19"/>
  <c r="Z42" i="19"/>
  <c r="Y42" i="19"/>
  <c r="X42" i="19"/>
  <c r="W42" i="19"/>
  <c r="V42" i="19"/>
  <c r="R42" i="19"/>
  <c r="Q42" i="19"/>
  <c r="P42" i="19"/>
  <c r="O42" i="19"/>
  <c r="N42" i="19"/>
  <c r="N43" i="19" s="1"/>
  <c r="M42" i="19"/>
  <c r="L42" i="19"/>
  <c r="H42" i="19"/>
  <c r="G42" i="19"/>
  <c r="F42" i="19"/>
  <c r="E42" i="19"/>
  <c r="D42" i="19"/>
  <c r="C42" i="19"/>
  <c r="B42" i="19"/>
  <c r="MJ41" i="19"/>
  <c r="MI41" i="19"/>
  <c r="MH41" i="19"/>
  <c r="MG41" i="19"/>
  <c r="MF41" i="19"/>
  <c r="ME41" i="19"/>
  <c r="MD41" i="19"/>
  <c r="LZ41" i="19"/>
  <c r="LY41" i="19"/>
  <c r="LX41" i="19"/>
  <c r="LW41" i="19"/>
  <c r="LV41" i="19"/>
  <c r="LU41" i="19"/>
  <c r="LT41" i="19"/>
  <c r="LP41" i="19"/>
  <c r="LO41" i="19"/>
  <c r="LN41" i="19"/>
  <c r="LM41" i="19"/>
  <c r="LL41" i="19"/>
  <c r="LK41" i="19"/>
  <c r="LJ41" i="19"/>
  <c r="LF41" i="19"/>
  <c r="LE41" i="19"/>
  <c r="LD41" i="19"/>
  <c r="LC41" i="19"/>
  <c r="LB41" i="19"/>
  <c r="LA41" i="19"/>
  <c r="KZ41" i="19"/>
  <c r="KV41" i="19"/>
  <c r="KU41" i="19"/>
  <c r="KT41" i="19"/>
  <c r="KS41" i="19"/>
  <c r="KR41" i="19"/>
  <c r="KQ41" i="19"/>
  <c r="KP41" i="19"/>
  <c r="KL41" i="19"/>
  <c r="KK41" i="19"/>
  <c r="KJ41" i="19"/>
  <c r="KI41" i="19"/>
  <c r="KH41" i="19"/>
  <c r="KG41" i="19"/>
  <c r="KF41" i="19"/>
  <c r="KB41" i="19"/>
  <c r="KA41" i="19"/>
  <c r="JZ41" i="19"/>
  <c r="JY41" i="19"/>
  <c r="JX41" i="19"/>
  <c r="JW41" i="19"/>
  <c r="JV41" i="19"/>
  <c r="JR41" i="19"/>
  <c r="JQ41" i="19"/>
  <c r="JP41" i="19"/>
  <c r="JO41" i="19"/>
  <c r="JN41" i="19"/>
  <c r="JM41" i="19"/>
  <c r="JL41" i="19"/>
  <c r="JH41" i="19"/>
  <c r="JG41" i="19"/>
  <c r="JF41" i="19"/>
  <c r="JE41" i="19"/>
  <c r="JD41" i="19"/>
  <c r="JC41" i="19"/>
  <c r="JB41" i="19"/>
  <c r="IX41" i="19"/>
  <c r="IW41" i="19"/>
  <c r="IV41" i="19"/>
  <c r="IU41" i="19"/>
  <c r="IT41" i="19"/>
  <c r="IS41" i="19"/>
  <c r="IR41" i="19"/>
  <c r="IP41" i="19"/>
  <c r="IO41" i="19"/>
  <c r="HB41" i="19"/>
  <c r="HA41" i="19"/>
  <c r="GR41" i="19"/>
  <c r="GQ41" i="19"/>
  <c r="FD41" i="19"/>
  <c r="FC41" i="19"/>
  <c r="ET41" i="19"/>
  <c r="ES41" i="19"/>
  <c r="DF41" i="19"/>
  <c r="DE41" i="19"/>
  <c r="CV41" i="19"/>
  <c r="CU41" i="19"/>
  <c r="BH41" i="19"/>
  <c r="BG41" i="19"/>
  <c r="AX41" i="19"/>
  <c r="J41" i="19"/>
  <c r="I41" i="19"/>
  <c r="MJ40" i="19"/>
  <c r="MI40" i="19"/>
  <c r="MH40" i="19"/>
  <c r="MG40" i="19"/>
  <c r="MF40" i="19"/>
  <c r="ME40" i="19"/>
  <c r="MD40" i="19"/>
  <c r="LZ40" i="19"/>
  <c r="LY40" i="19"/>
  <c r="LX40" i="19"/>
  <c r="LW40" i="19"/>
  <c r="LV40" i="19"/>
  <c r="LU40" i="19"/>
  <c r="LT40" i="19"/>
  <c r="LP40" i="19"/>
  <c r="LO40" i="19"/>
  <c r="LN40" i="19"/>
  <c r="LM40" i="19"/>
  <c r="LL40" i="19"/>
  <c r="LK40" i="19"/>
  <c r="LJ40" i="19"/>
  <c r="LF40" i="19"/>
  <c r="LE40" i="19"/>
  <c r="LD40" i="19"/>
  <c r="LC40" i="19"/>
  <c r="LB40" i="19"/>
  <c r="LA40" i="19"/>
  <c r="KZ40" i="19"/>
  <c r="KV40" i="19"/>
  <c r="KU40" i="19"/>
  <c r="KT40" i="19"/>
  <c r="KS40" i="19"/>
  <c r="KR40" i="19"/>
  <c r="KQ40" i="19"/>
  <c r="KP40" i="19"/>
  <c r="KL40" i="19"/>
  <c r="KK40" i="19"/>
  <c r="KJ40" i="19"/>
  <c r="KI40" i="19"/>
  <c r="KH40" i="19"/>
  <c r="KG40" i="19"/>
  <c r="KF40" i="19"/>
  <c r="KB40" i="19"/>
  <c r="KA40" i="19"/>
  <c r="JZ40" i="19"/>
  <c r="JY40" i="19"/>
  <c r="JX40" i="19"/>
  <c r="JW40" i="19"/>
  <c r="JV40" i="19"/>
  <c r="JR40" i="19"/>
  <c r="JQ40" i="19"/>
  <c r="JP40" i="19"/>
  <c r="JO40" i="19"/>
  <c r="JN40" i="19"/>
  <c r="JM40" i="19"/>
  <c r="JL40" i="19"/>
  <c r="JH40" i="19"/>
  <c r="JG40" i="19"/>
  <c r="JF40" i="19"/>
  <c r="JE40" i="19"/>
  <c r="JD40" i="19"/>
  <c r="JC40" i="19"/>
  <c r="JB40" i="19"/>
  <c r="IX40" i="19"/>
  <c r="IW40" i="19"/>
  <c r="IV40" i="19"/>
  <c r="IU40" i="19"/>
  <c r="IT40" i="19"/>
  <c r="IS40" i="19"/>
  <c r="IR40" i="19"/>
  <c r="IP40" i="19"/>
  <c r="IO40" i="19"/>
  <c r="HB40" i="19"/>
  <c r="HA40" i="19"/>
  <c r="GR40" i="19"/>
  <c r="GQ40" i="19"/>
  <c r="FM42" i="19"/>
  <c r="FD40" i="19"/>
  <c r="FC40" i="19"/>
  <c r="ET40" i="19"/>
  <c r="ES40" i="19"/>
  <c r="DF40" i="19"/>
  <c r="DE40" i="19"/>
  <c r="CV40" i="19"/>
  <c r="CU40" i="19"/>
  <c r="CK42" i="19"/>
  <c r="BH40" i="19"/>
  <c r="BG40" i="19"/>
  <c r="AX40" i="19"/>
  <c r="J40" i="19"/>
  <c r="I40" i="19"/>
  <c r="MJ39" i="19"/>
  <c r="MI39" i="19"/>
  <c r="MH39" i="19"/>
  <c r="MG39" i="19"/>
  <c r="MF39" i="19"/>
  <c r="ME39" i="19"/>
  <c r="MD39" i="19"/>
  <c r="LZ39" i="19"/>
  <c r="LY39" i="19"/>
  <c r="LX39" i="19"/>
  <c r="LW39" i="19"/>
  <c r="LV39" i="19"/>
  <c r="LU39" i="19"/>
  <c r="LT39" i="19"/>
  <c r="LP39" i="19"/>
  <c r="LO39" i="19"/>
  <c r="LN39" i="19"/>
  <c r="LM39" i="19"/>
  <c r="LL39" i="19"/>
  <c r="LK39" i="19"/>
  <c r="LJ39" i="19"/>
  <c r="LF39" i="19"/>
  <c r="LE39" i="19"/>
  <c r="LD39" i="19"/>
  <c r="LC39" i="19"/>
  <c r="LB39" i="19"/>
  <c r="LA39" i="19"/>
  <c r="KZ39" i="19"/>
  <c r="KV39" i="19"/>
  <c r="KU39" i="19"/>
  <c r="KT39" i="19"/>
  <c r="KS39" i="19"/>
  <c r="KR39" i="19"/>
  <c r="KQ39" i="19"/>
  <c r="KP39" i="19"/>
  <c r="KL39" i="19"/>
  <c r="KK39" i="19"/>
  <c r="KJ39" i="19"/>
  <c r="KI39" i="19"/>
  <c r="KH39" i="19"/>
  <c r="KG39" i="19"/>
  <c r="KF39" i="19"/>
  <c r="KB39" i="19"/>
  <c r="KA39" i="19"/>
  <c r="JZ39" i="19"/>
  <c r="JY39" i="19"/>
  <c r="JX39" i="19"/>
  <c r="JW39" i="19"/>
  <c r="JV39" i="19"/>
  <c r="JR39" i="19"/>
  <c r="JQ39" i="19"/>
  <c r="JP39" i="19"/>
  <c r="JO39" i="19"/>
  <c r="JN39" i="19"/>
  <c r="JM39" i="19"/>
  <c r="JL39" i="19"/>
  <c r="JH39" i="19"/>
  <c r="JG39" i="19"/>
  <c r="JF39" i="19"/>
  <c r="JE39" i="19"/>
  <c r="JD39" i="19"/>
  <c r="JC39" i="19"/>
  <c r="JB39" i="19"/>
  <c r="IX39" i="19"/>
  <c r="IW39" i="19"/>
  <c r="IV39" i="19"/>
  <c r="IU39" i="19"/>
  <c r="IT39" i="19"/>
  <c r="IS39" i="19"/>
  <c r="IR39" i="19"/>
  <c r="IP39" i="19"/>
  <c r="IO39" i="19"/>
  <c r="HB39" i="19"/>
  <c r="HA39" i="19"/>
  <c r="GR39" i="19"/>
  <c r="GQ39" i="19"/>
  <c r="FD39" i="19"/>
  <c r="FC39" i="19"/>
  <c r="ET39" i="19"/>
  <c r="ES39" i="19"/>
  <c r="DF39" i="19"/>
  <c r="DE39" i="19"/>
  <c r="CV39" i="19"/>
  <c r="CU39" i="19"/>
  <c r="BH39" i="19"/>
  <c r="BG39" i="19"/>
  <c r="AX39" i="19"/>
  <c r="J39" i="19"/>
  <c r="I39" i="19"/>
  <c r="MJ38" i="19"/>
  <c r="MI38" i="19"/>
  <c r="MH38" i="19"/>
  <c r="MG38" i="19"/>
  <c r="MF38" i="19"/>
  <c r="ME38" i="19"/>
  <c r="MD38" i="19"/>
  <c r="LZ38" i="19"/>
  <c r="LY38" i="19"/>
  <c r="LX38" i="19"/>
  <c r="LX42" i="19" s="1"/>
  <c r="LW38" i="19"/>
  <c r="LV38" i="19"/>
  <c r="LV42" i="19" s="1"/>
  <c r="LU38" i="19"/>
  <c r="LT38" i="19"/>
  <c r="LP38" i="19"/>
  <c r="LO38" i="19"/>
  <c r="LN38" i="19"/>
  <c r="LM38" i="19"/>
  <c r="LM42" i="19" s="1"/>
  <c r="LL38" i="19"/>
  <c r="LK38" i="19"/>
  <c r="LK42" i="19" s="1"/>
  <c r="LJ38" i="19"/>
  <c r="LF38" i="19"/>
  <c r="LF42" i="19" s="1"/>
  <c r="LE38" i="19"/>
  <c r="LD38" i="19"/>
  <c r="LD42" i="19" s="1"/>
  <c r="LC38" i="19"/>
  <c r="LB38" i="19"/>
  <c r="LA38" i="19"/>
  <c r="KZ38" i="19"/>
  <c r="KV38" i="19"/>
  <c r="KU38" i="19"/>
  <c r="KT38" i="19"/>
  <c r="KS38" i="19"/>
  <c r="KS42" i="19" s="1"/>
  <c r="KR38" i="19"/>
  <c r="KQ38" i="19"/>
  <c r="KP38" i="19"/>
  <c r="KL38" i="19"/>
  <c r="KL42" i="19" s="1"/>
  <c r="KK38" i="19"/>
  <c r="KJ38" i="19"/>
  <c r="KI38" i="19"/>
  <c r="KH38" i="19"/>
  <c r="KG38" i="19"/>
  <c r="KF38" i="19"/>
  <c r="KB38" i="19"/>
  <c r="KA38" i="19"/>
  <c r="KA42" i="19" s="1"/>
  <c r="JZ38" i="19"/>
  <c r="JZ42" i="19" s="1"/>
  <c r="JY38" i="19"/>
  <c r="JY42" i="19" s="1"/>
  <c r="JX38" i="19"/>
  <c r="JW38" i="19"/>
  <c r="JW42" i="19" s="1"/>
  <c r="JV38" i="19"/>
  <c r="JR38" i="19"/>
  <c r="JQ38" i="19"/>
  <c r="JP38" i="19"/>
  <c r="JO38" i="19"/>
  <c r="JN38" i="19"/>
  <c r="JN42" i="19" s="1"/>
  <c r="JM38" i="19"/>
  <c r="JL38" i="19"/>
  <c r="JH38" i="19"/>
  <c r="JG38" i="19"/>
  <c r="JF38" i="19"/>
  <c r="JF42" i="19" s="1"/>
  <c r="JE38" i="19"/>
  <c r="JE42" i="19" s="1"/>
  <c r="JD38" i="19"/>
  <c r="JC38" i="19"/>
  <c r="JB38" i="19"/>
  <c r="IX38" i="19"/>
  <c r="IW38" i="19"/>
  <c r="IV38" i="19"/>
  <c r="IV42" i="19" s="1"/>
  <c r="IU38" i="19"/>
  <c r="IU42" i="19" s="1"/>
  <c r="IT38" i="19"/>
  <c r="IS38" i="19"/>
  <c r="IR38" i="19"/>
  <c r="IP38" i="19"/>
  <c r="IO38" i="19"/>
  <c r="IE42" i="19"/>
  <c r="HV42" i="19"/>
  <c r="AS26" i="20" s="1"/>
  <c r="HU42" i="19"/>
  <c r="HL42" i="19"/>
  <c r="HK42" i="19"/>
  <c r="HB38" i="19"/>
  <c r="HA38" i="19"/>
  <c r="GR38" i="19"/>
  <c r="GQ38" i="19"/>
  <c r="GH42" i="19"/>
  <c r="GG42" i="19"/>
  <c r="FX42" i="19"/>
  <c r="FW42" i="19"/>
  <c r="FN42" i="19"/>
  <c r="FD38" i="19"/>
  <c r="FC38" i="19"/>
  <c r="FC42" i="19" s="1"/>
  <c r="ET38" i="19"/>
  <c r="ES38" i="19"/>
  <c r="EJ42" i="19"/>
  <c r="EI42" i="19"/>
  <c r="DZ42" i="19"/>
  <c r="DY42" i="19"/>
  <c r="AK9" i="20" s="1"/>
  <c r="DP42" i="19"/>
  <c r="AH26" i="20" s="1"/>
  <c r="DO42" i="19"/>
  <c r="DF38" i="19"/>
  <c r="DE38" i="19"/>
  <c r="CV38" i="19"/>
  <c r="CU38" i="19"/>
  <c r="CU42" i="19" s="1"/>
  <c r="CA42" i="19"/>
  <c r="BR42" i="19"/>
  <c r="BQ42" i="19"/>
  <c r="BH38" i="19"/>
  <c r="BH42" i="19" s="1"/>
  <c r="BG38" i="19"/>
  <c r="BG42" i="19" s="1"/>
  <c r="AX38" i="19"/>
  <c r="AX42" i="19" s="1"/>
  <c r="AW42" i="19"/>
  <c r="AB9" i="20" s="1"/>
  <c r="AN42" i="19"/>
  <c r="X26" i="20" s="1"/>
  <c r="AM42" i="19"/>
  <c r="AD42" i="19"/>
  <c r="AC42" i="19"/>
  <c r="T42" i="19"/>
  <c r="S42" i="19"/>
  <c r="J38" i="19"/>
  <c r="I38" i="19"/>
  <c r="AR25" i="20"/>
  <c r="AE25" i="20"/>
  <c r="MJ36" i="19"/>
  <c r="MI36" i="19"/>
  <c r="MH36" i="19"/>
  <c r="MG36" i="19"/>
  <c r="MF36" i="19"/>
  <c r="ME36" i="19"/>
  <c r="MD36" i="19"/>
  <c r="LZ36" i="19"/>
  <c r="LY36" i="19"/>
  <c r="LX36" i="19"/>
  <c r="LW36" i="19"/>
  <c r="LV36" i="19"/>
  <c r="LU36" i="19"/>
  <c r="LT36" i="19"/>
  <c r="LP36" i="19"/>
  <c r="LO36" i="19"/>
  <c r="LN36" i="19"/>
  <c r="LM36" i="19"/>
  <c r="LL36" i="19"/>
  <c r="LK36" i="19"/>
  <c r="LJ36" i="19"/>
  <c r="LF36" i="19"/>
  <c r="LE36" i="19"/>
  <c r="LD36" i="19"/>
  <c r="LC36" i="19"/>
  <c r="LB36" i="19"/>
  <c r="LA36" i="19"/>
  <c r="KZ36" i="19"/>
  <c r="KV36" i="19"/>
  <c r="KU36" i="19"/>
  <c r="KT36" i="19"/>
  <c r="KS36" i="19"/>
  <c r="KR36" i="19"/>
  <c r="KQ36" i="19"/>
  <c r="KP36" i="19"/>
  <c r="KL36" i="19"/>
  <c r="KK36" i="19"/>
  <c r="KJ36" i="19"/>
  <c r="KI36" i="19"/>
  <c r="KH36" i="19"/>
  <c r="KG36" i="19"/>
  <c r="KF36" i="19"/>
  <c r="KB36" i="19"/>
  <c r="KA36" i="19"/>
  <c r="JZ36" i="19"/>
  <c r="JY36" i="19"/>
  <c r="JX36" i="19"/>
  <c r="JW36" i="19"/>
  <c r="JV36" i="19"/>
  <c r="JR36" i="19"/>
  <c r="JQ36" i="19"/>
  <c r="JP36" i="19"/>
  <c r="JO36" i="19"/>
  <c r="JN36" i="19"/>
  <c r="JM36" i="19"/>
  <c r="JL36" i="19"/>
  <c r="JH36" i="19"/>
  <c r="JG36" i="19"/>
  <c r="JF36" i="19"/>
  <c r="JE36" i="19"/>
  <c r="JD36" i="19"/>
  <c r="JC36" i="19"/>
  <c r="JB36" i="19"/>
  <c r="IX36" i="19"/>
  <c r="IW36" i="19"/>
  <c r="IV36" i="19"/>
  <c r="IU36" i="19"/>
  <c r="IT36" i="19"/>
  <c r="IS36" i="19"/>
  <c r="IR36" i="19"/>
  <c r="IP36" i="19"/>
  <c r="IO36" i="19"/>
  <c r="HB36" i="19"/>
  <c r="HA36" i="19"/>
  <c r="GR36" i="19"/>
  <c r="GQ36" i="19"/>
  <c r="FD36" i="19"/>
  <c r="FC36" i="19"/>
  <c r="ET36" i="19"/>
  <c r="ES36" i="19"/>
  <c r="DF36" i="19"/>
  <c r="DE36" i="19"/>
  <c r="CV36" i="19"/>
  <c r="CU36" i="19"/>
  <c r="BH36" i="19"/>
  <c r="BG36" i="19"/>
  <c r="AX36" i="19"/>
  <c r="J36" i="19"/>
  <c r="I36" i="19"/>
  <c r="MJ35" i="19"/>
  <c r="MI35" i="19"/>
  <c r="MH35" i="19"/>
  <c r="MG35" i="19"/>
  <c r="MF35" i="19"/>
  <c r="ME35" i="19"/>
  <c r="MD35" i="19"/>
  <c r="LZ35" i="19"/>
  <c r="LY35" i="19"/>
  <c r="LX35" i="19"/>
  <c r="LW35" i="19"/>
  <c r="LV35" i="19"/>
  <c r="LU35" i="19"/>
  <c r="LT35" i="19"/>
  <c r="LP35" i="19"/>
  <c r="LO35" i="19"/>
  <c r="LN35" i="19"/>
  <c r="LM35" i="19"/>
  <c r="LL35" i="19"/>
  <c r="LK35" i="19"/>
  <c r="LJ35" i="19"/>
  <c r="LF35" i="19"/>
  <c r="LE35" i="19"/>
  <c r="LD35" i="19"/>
  <c r="LC35" i="19"/>
  <c r="LB35" i="19"/>
  <c r="LA35" i="19"/>
  <c r="KZ35" i="19"/>
  <c r="KV35" i="19"/>
  <c r="KU35" i="19"/>
  <c r="KT35" i="19"/>
  <c r="KS35" i="19"/>
  <c r="KR35" i="19"/>
  <c r="KQ35" i="19"/>
  <c r="KP35" i="19"/>
  <c r="KL35" i="19"/>
  <c r="KK35" i="19"/>
  <c r="KJ35" i="19"/>
  <c r="KI35" i="19"/>
  <c r="KH35" i="19"/>
  <c r="KG35" i="19"/>
  <c r="KF35" i="19"/>
  <c r="KB35" i="19"/>
  <c r="KA35" i="19"/>
  <c r="JZ35" i="19"/>
  <c r="JY35" i="19"/>
  <c r="JX35" i="19"/>
  <c r="JW35" i="19"/>
  <c r="JV35" i="19"/>
  <c r="JR35" i="19"/>
  <c r="JQ35" i="19"/>
  <c r="JP35" i="19"/>
  <c r="JO35" i="19"/>
  <c r="JN35" i="19"/>
  <c r="JM35" i="19"/>
  <c r="JL35" i="19"/>
  <c r="JH35" i="19"/>
  <c r="JG35" i="19"/>
  <c r="JF35" i="19"/>
  <c r="JE35" i="19"/>
  <c r="JD35" i="19"/>
  <c r="JC35" i="19"/>
  <c r="JB35" i="19"/>
  <c r="IX35" i="19"/>
  <c r="IW35" i="19"/>
  <c r="IV35" i="19"/>
  <c r="IU35" i="19"/>
  <c r="IT35" i="19"/>
  <c r="IS35" i="19"/>
  <c r="IR35" i="19"/>
  <c r="IP35" i="19"/>
  <c r="IO35" i="19"/>
  <c r="HB35" i="19"/>
  <c r="HA35" i="19"/>
  <c r="GR35" i="19"/>
  <c r="GQ35" i="19"/>
  <c r="AN8" i="20"/>
  <c r="FD35" i="19"/>
  <c r="FC35" i="19"/>
  <c r="ET35" i="19"/>
  <c r="ES35" i="19"/>
  <c r="DF35" i="19"/>
  <c r="DE35" i="19"/>
  <c r="CV35" i="19"/>
  <c r="CU35" i="19"/>
  <c r="AD8" i="20"/>
  <c r="BH35" i="19"/>
  <c r="BG35" i="19"/>
  <c r="AX35" i="19"/>
  <c r="J35" i="19"/>
  <c r="I35" i="19"/>
  <c r="MJ34" i="19"/>
  <c r="MI34" i="19"/>
  <c r="MH34" i="19"/>
  <c r="MG34" i="19"/>
  <c r="MF34" i="19"/>
  <c r="ME34" i="19"/>
  <c r="MD34" i="19"/>
  <c r="LZ34" i="19"/>
  <c r="LY34" i="19"/>
  <c r="LX34" i="19"/>
  <c r="LW34" i="19"/>
  <c r="LV34" i="19"/>
  <c r="LU34" i="19"/>
  <c r="LT34" i="19"/>
  <c r="LP34" i="19"/>
  <c r="LO34" i="19"/>
  <c r="LN34" i="19"/>
  <c r="LM34" i="19"/>
  <c r="LL34" i="19"/>
  <c r="LK34" i="19"/>
  <c r="LJ34" i="19"/>
  <c r="LF34" i="19"/>
  <c r="LE34" i="19"/>
  <c r="LD34" i="19"/>
  <c r="LC34" i="19"/>
  <c r="LB34" i="19"/>
  <c r="LA34" i="19"/>
  <c r="KZ34" i="19"/>
  <c r="KV34" i="19"/>
  <c r="KU34" i="19"/>
  <c r="KT34" i="19"/>
  <c r="KS34" i="19"/>
  <c r="KR34" i="19"/>
  <c r="KQ34" i="19"/>
  <c r="KP34" i="19"/>
  <c r="KL34" i="19"/>
  <c r="KK34" i="19"/>
  <c r="KJ34" i="19"/>
  <c r="KI34" i="19"/>
  <c r="KH34" i="19"/>
  <c r="KG34" i="19"/>
  <c r="KF34" i="19"/>
  <c r="KB34" i="19"/>
  <c r="KA34" i="19"/>
  <c r="JZ34" i="19"/>
  <c r="JY34" i="19"/>
  <c r="JX34" i="19"/>
  <c r="JW34" i="19"/>
  <c r="JV34" i="19"/>
  <c r="JR34" i="19"/>
  <c r="JQ34" i="19"/>
  <c r="JP34" i="19"/>
  <c r="JO34" i="19"/>
  <c r="JN34" i="19"/>
  <c r="JM34" i="19"/>
  <c r="JL34" i="19"/>
  <c r="JH34" i="19"/>
  <c r="JG34" i="19"/>
  <c r="JF34" i="19"/>
  <c r="JE34" i="19"/>
  <c r="JD34" i="19"/>
  <c r="JC34" i="19"/>
  <c r="JB34" i="19"/>
  <c r="IX34" i="19"/>
  <c r="IW34" i="19"/>
  <c r="IV34" i="19"/>
  <c r="IU34" i="19"/>
  <c r="IT34" i="19"/>
  <c r="IS34" i="19"/>
  <c r="IR34" i="19"/>
  <c r="IP34" i="19"/>
  <c r="IO34" i="19"/>
  <c r="HB34" i="19"/>
  <c r="HA34" i="19"/>
  <c r="GR34" i="19"/>
  <c r="GQ34" i="19"/>
  <c r="FD34" i="19"/>
  <c r="FC34" i="19"/>
  <c r="ET34" i="19"/>
  <c r="ES34" i="19"/>
  <c r="DF34" i="19"/>
  <c r="DE34" i="19"/>
  <c r="CV34" i="19"/>
  <c r="CU34" i="19"/>
  <c r="BH34" i="19"/>
  <c r="BG34" i="19"/>
  <c r="AX34" i="19"/>
  <c r="J34" i="19"/>
  <c r="I34" i="19"/>
  <c r="MJ33" i="19"/>
  <c r="MI33" i="19"/>
  <c r="MH33" i="19"/>
  <c r="MG33" i="19"/>
  <c r="MG37" i="19" s="1"/>
  <c r="MF33" i="19"/>
  <c r="MF37" i="19" s="1"/>
  <c r="ME33" i="19"/>
  <c r="ME37" i="19" s="1"/>
  <c r="MD33" i="19"/>
  <c r="LZ33" i="19"/>
  <c r="LY33" i="19"/>
  <c r="LY37" i="19" s="1"/>
  <c r="LX33" i="19"/>
  <c r="LW33" i="19"/>
  <c r="LV33" i="19"/>
  <c r="LU33" i="19"/>
  <c r="LT33" i="19"/>
  <c r="LP33" i="19"/>
  <c r="LO33" i="19"/>
  <c r="LO37" i="19" s="1"/>
  <c r="LN33" i="19"/>
  <c r="LM33" i="19"/>
  <c r="LL33" i="19"/>
  <c r="LK33" i="19"/>
  <c r="LJ33" i="19"/>
  <c r="LF33" i="19"/>
  <c r="LF37" i="19" s="1"/>
  <c r="LE33" i="19"/>
  <c r="LD33" i="19"/>
  <c r="LC33" i="19"/>
  <c r="LB33" i="19"/>
  <c r="LA33" i="19"/>
  <c r="KZ33" i="19"/>
  <c r="KV33" i="19"/>
  <c r="KV37" i="19" s="1"/>
  <c r="KU33" i="19"/>
  <c r="KT33" i="19"/>
  <c r="KS33" i="19"/>
  <c r="KS37" i="19" s="1"/>
  <c r="KR33" i="19"/>
  <c r="KR37" i="19" s="1"/>
  <c r="KQ33" i="19"/>
  <c r="KP33" i="19"/>
  <c r="KL33" i="19"/>
  <c r="KK33" i="19"/>
  <c r="KJ33" i="19"/>
  <c r="KI33" i="19"/>
  <c r="KH33" i="19"/>
  <c r="KH37" i="19" s="1"/>
  <c r="KG33" i="19"/>
  <c r="KG37" i="19" s="1"/>
  <c r="KF33" i="19"/>
  <c r="KB33" i="19"/>
  <c r="KA33" i="19"/>
  <c r="JZ33" i="19"/>
  <c r="JZ37" i="19" s="1"/>
  <c r="JY33" i="19"/>
  <c r="JY37" i="19" s="1"/>
  <c r="JX33" i="19"/>
  <c r="JW33" i="19"/>
  <c r="JV33" i="19"/>
  <c r="JR33" i="19"/>
  <c r="JQ33" i="19"/>
  <c r="JP33" i="19"/>
  <c r="JO33" i="19"/>
  <c r="JO37" i="19" s="1"/>
  <c r="JN33" i="19"/>
  <c r="JN37" i="19" s="1"/>
  <c r="JM33" i="19"/>
  <c r="JL33" i="19"/>
  <c r="JH33" i="19"/>
  <c r="JH37" i="19" s="1"/>
  <c r="JG33" i="19"/>
  <c r="JF33" i="19"/>
  <c r="JE33" i="19"/>
  <c r="JD33" i="19"/>
  <c r="JC33" i="19"/>
  <c r="JB33" i="19"/>
  <c r="IX33" i="19"/>
  <c r="IW33" i="19"/>
  <c r="IW37" i="19" s="1"/>
  <c r="IV33" i="19"/>
  <c r="IU33" i="19"/>
  <c r="IT33" i="19"/>
  <c r="IS33" i="19"/>
  <c r="IS37" i="19" s="1"/>
  <c r="IR33" i="19"/>
  <c r="IP33" i="19"/>
  <c r="IO33" i="19"/>
  <c r="AR8" i="20"/>
  <c r="AS25" i="20"/>
  <c r="AS8" i="20"/>
  <c r="AT25" i="20"/>
  <c r="AT8" i="20"/>
  <c r="HB33" i="19"/>
  <c r="HA33" i="19"/>
  <c r="GR33" i="19"/>
  <c r="GR37" i="19" s="1"/>
  <c r="GQ33" i="19"/>
  <c r="GQ37" i="19" s="1"/>
  <c r="AP25" i="20"/>
  <c r="AP8" i="20"/>
  <c r="AM25" i="20"/>
  <c r="AM8" i="20"/>
  <c r="AN25" i="20"/>
  <c r="FD33" i="19"/>
  <c r="FC33" i="19"/>
  <c r="ET33" i="19"/>
  <c r="ES33" i="19"/>
  <c r="AJ25" i="20"/>
  <c r="AJ8" i="20"/>
  <c r="AK25" i="20"/>
  <c r="AK8" i="20"/>
  <c r="AH25" i="20"/>
  <c r="AH8" i="20"/>
  <c r="DF33" i="19"/>
  <c r="DE33" i="19"/>
  <c r="CV33" i="19"/>
  <c r="CU33" i="19"/>
  <c r="AD25" i="20"/>
  <c r="AE8" i="20"/>
  <c r="AF25" i="20"/>
  <c r="AF8" i="20"/>
  <c r="BH33" i="19"/>
  <c r="BG33" i="19"/>
  <c r="AX33" i="19"/>
  <c r="AB8" i="20"/>
  <c r="X25" i="20"/>
  <c r="X8" i="20"/>
  <c r="Y25" i="20"/>
  <c r="Y8" i="20"/>
  <c r="Z25" i="20"/>
  <c r="Z8" i="20"/>
  <c r="J33" i="19"/>
  <c r="J37" i="19" s="1"/>
  <c r="I33" i="19"/>
  <c r="I37" i="19" s="1"/>
  <c r="MJ31" i="19"/>
  <c r="MI31" i="19"/>
  <c r="MH31" i="19"/>
  <c r="MG31" i="19"/>
  <c r="MF31" i="19"/>
  <c r="ME31" i="19"/>
  <c r="MD31" i="19"/>
  <c r="LZ31" i="19"/>
  <c r="LY31" i="19"/>
  <c r="LX31" i="19"/>
  <c r="LW31" i="19"/>
  <c r="LV31" i="19"/>
  <c r="LU31" i="19"/>
  <c r="LT31" i="19"/>
  <c r="LP31" i="19"/>
  <c r="LO31" i="19"/>
  <c r="LN31" i="19"/>
  <c r="LM31" i="19"/>
  <c r="LL31" i="19"/>
  <c r="LK31" i="19"/>
  <c r="LJ31" i="19"/>
  <c r="LF31" i="19"/>
  <c r="LE31" i="19"/>
  <c r="LD31" i="19"/>
  <c r="LC31" i="19"/>
  <c r="LB31" i="19"/>
  <c r="LA31" i="19"/>
  <c r="KZ31" i="19"/>
  <c r="KV31" i="19"/>
  <c r="KU31" i="19"/>
  <c r="KT31" i="19"/>
  <c r="KS31" i="19"/>
  <c r="KR31" i="19"/>
  <c r="KQ31" i="19"/>
  <c r="KP31" i="19"/>
  <c r="KL31" i="19"/>
  <c r="KK31" i="19"/>
  <c r="KJ31" i="19"/>
  <c r="KI31" i="19"/>
  <c r="KH31" i="19"/>
  <c r="KG31" i="19"/>
  <c r="KF31" i="19"/>
  <c r="KB31" i="19"/>
  <c r="KA31" i="19"/>
  <c r="JZ31" i="19"/>
  <c r="JY31" i="19"/>
  <c r="JX31" i="19"/>
  <c r="JW31" i="19"/>
  <c r="JV31" i="19"/>
  <c r="JR31" i="19"/>
  <c r="JQ31" i="19"/>
  <c r="JP31" i="19"/>
  <c r="JO31" i="19"/>
  <c r="JN31" i="19"/>
  <c r="JM31" i="19"/>
  <c r="JL31" i="19"/>
  <c r="JH31" i="19"/>
  <c r="JG31" i="19"/>
  <c r="JF31" i="19"/>
  <c r="JE31" i="19"/>
  <c r="JD31" i="19"/>
  <c r="JC31" i="19"/>
  <c r="JB31" i="19"/>
  <c r="IX31" i="19"/>
  <c r="IW31" i="19"/>
  <c r="IV31" i="19"/>
  <c r="IU31" i="19"/>
  <c r="IT31" i="19"/>
  <c r="IS31" i="19"/>
  <c r="IR31" i="19"/>
  <c r="IP31" i="19"/>
  <c r="IO31" i="19"/>
  <c r="HB31" i="19"/>
  <c r="HA31" i="19"/>
  <c r="GR31" i="19"/>
  <c r="GQ31" i="19"/>
  <c r="FD31" i="19"/>
  <c r="FC31" i="19"/>
  <c r="ET31" i="19"/>
  <c r="ES31" i="19"/>
  <c r="DF31" i="19"/>
  <c r="DE31" i="19"/>
  <c r="CV31" i="19"/>
  <c r="CU31" i="19"/>
  <c r="BH31" i="19"/>
  <c r="BG31" i="19"/>
  <c r="AX31" i="19"/>
  <c r="J31" i="19"/>
  <c r="I31" i="19"/>
  <c r="MJ30" i="19"/>
  <c r="MI30" i="19"/>
  <c r="MH30" i="19"/>
  <c r="MG30" i="19"/>
  <c r="MF30" i="19"/>
  <c r="ME30" i="19"/>
  <c r="MD30" i="19"/>
  <c r="LZ30" i="19"/>
  <c r="LY30" i="19"/>
  <c r="LX30" i="19"/>
  <c r="LW30" i="19"/>
  <c r="LV30" i="19"/>
  <c r="LU30" i="19"/>
  <c r="LT30" i="19"/>
  <c r="LP30" i="19"/>
  <c r="LO30" i="19"/>
  <c r="LN30" i="19"/>
  <c r="LM30" i="19"/>
  <c r="LL30" i="19"/>
  <c r="LK30" i="19"/>
  <c r="LJ30" i="19"/>
  <c r="LF30" i="19"/>
  <c r="LE30" i="19"/>
  <c r="LD30" i="19"/>
  <c r="LC30" i="19"/>
  <c r="LB30" i="19"/>
  <c r="LA30" i="19"/>
  <c r="KZ30" i="19"/>
  <c r="KV30" i="19"/>
  <c r="KU30" i="19"/>
  <c r="KT30" i="19"/>
  <c r="KS30" i="19"/>
  <c r="KR30" i="19"/>
  <c r="KQ30" i="19"/>
  <c r="KP30" i="19"/>
  <c r="KL30" i="19"/>
  <c r="KK30" i="19"/>
  <c r="KJ30" i="19"/>
  <c r="KI30" i="19"/>
  <c r="KH30" i="19"/>
  <c r="KG30" i="19"/>
  <c r="KF30" i="19"/>
  <c r="KB30" i="19"/>
  <c r="KA30" i="19"/>
  <c r="JZ30" i="19"/>
  <c r="JY30" i="19"/>
  <c r="JX30" i="19"/>
  <c r="JW30" i="19"/>
  <c r="JV30" i="19"/>
  <c r="JR30" i="19"/>
  <c r="JQ30" i="19"/>
  <c r="JP30" i="19"/>
  <c r="JO30" i="19"/>
  <c r="JN30" i="19"/>
  <c r="JM30" i="19"/>
  <c r="JL30" i="19"/>
  <c r="JH30" i="19"/>
  <c r="JG30" i="19"/>
  <c r="JF30" i="19"/>
  <c r="JE30" i="19"/>
  <c r="JD30" i="19"/>
  <c r="JC30" i="19"/>
  <c r="JB30" i="19"/>
  <c r="IX30" i="19"/>
  <c r="IW30" i="19"/>
  <c r="IV30" i="19"/>
  <c r="IU30" i="19"/>
  <c r="IT30" i="19"/>
  <c r="IS30" i="19"/>
  <c r="IR30" i="19"/>
  <c r="IP30" i="19"/>
  <c r="IO30" i="19"/>
  <c r="HB30" i="19"/>
  <c r="HA30" i="19"/>
  <c r="GR30" i="19"/>
  <c r="GQ30" i="19"/>
  <c r="FD30" i="19"/>
  <c r="FC30" i="19"/>
  <c r="ET30" i="19"/>
  <c r="ES30" i="19"/>
  <c r="DF30" i="19"/>
  <c r="DE30" i="19"/>
  <c r="CV30" i="19"/>
  <c r="CU30" i="19"/>
  <c r="BH30" i="19"/>
  <c r="BG30" i="19"/>
  <c r="AX30" i="19"/>
  <c r="J30" i="19"/>
  <c r="I30" i="19"/>
  <c r="MJ29" i="19"/>
  <c r="MI29" i="19"/>
  <c r="MH29" i="19"/>
  <c r="MG29" i="19"/>
  <c r="MF29" i="19"/>
  <c r="ME29" i="19"/>
  <c r="MD29" i="19"/>
  <c r="LZ29" i="19"/>
  <c r="LY29" i="19"/>
  <c r="LX29" i="19"/>
  <c r="LW29" i="19"/>
  <c r="LV29" i="19"/>
  <c r="LU29" i="19"/>
  <c r="LT29" i="19"/>
  <c r="LP29" i="19"/>
  <c r="LO29" i="19"/>
  <c r="LN29" i="19"/>
  <c r="LM29" i="19"/>
  <c r="LL29" i="19"/>
  <c r="LK29" i="19"/>
  <c r="LJ29" i="19"/>
  <c r="LF29" i="19"/>
  <c r="LE29" i="19"/>
  <c r="LD29" i="19"/>
  <c r="LC29" i="19"/>
  <c r="LB29" i="19"/>
  <c r="LA29" i="19"/>
  <c r="KZ29" i="19"/>
  <c r="KV29" i="19"/>
  <c r="KU29" i="19"/>
  <c r="KT29" i="19"/>
  <c r="KS29" i="19"/>
  <c r="KR29" i="19"/>
  <c r="KQ29" i="19"/>
  <c r="KP29" i="19"/>
  <c r="KL29" i="19"/>
  <c r="KK29" i="19"/>
  <c r="KJ29" i="19"/>
  <c r="KI29" i="19"/>
  <c r="KH29" i="19"/>
  <c r="KG29" i="19"/>
  <c r="KF29" i="19"/>
  <c r="KB29" i="19"/>
  <c r="KA29" i="19"/>
  <c r="JZ29" i="19"/>
  <c r="JY29" i="19"/>
  <c r="JX29" i="19"/>
  <c r="JW29" i="19"/>
  <c r="JV29" i="19"/>
  <c r="JR29" i="19"/>
  <c r="JQ29" i="19"/>
  <c r="JP29" i="19"/>
  <c r="JO29" i="19"/>
  <c r="JN29" i="19"/>
  <c r="JM29" i="19"/>
  <c r="JL29" i="19"/>
  <c r="JH29" i="19"/>
  <c r="JG29" i="19"/>
  <c r="JF29" i="19"/>
  <c r="JE29" i="19"/>
  <c r="JD29" i="19"/>
  <c r="JC29" i="19"/>
  <c r="JB29" i="19"/>
  <c r="IX29" i="19"/>
  <c r="IW29" i="19"/>
  <c r="IV29" i="19"/>
  <c r="IU29" i="19"/>
  <c r="IT29" i="19"/>
  <c r="IS29" i="19"/>
  <c r="IR29" i="19"/>
  <c r="IP29" i="19"/>
  <c r="IO29" i="19"/>
  <c r="AR24" i="20"/>
  <c r="HB29" i="19"/>
  <c r="HA29" i="19"/>
  <c r="GR29" i="19"/>
  <c r="GQ29" i="19"/>
  <c r="FD29" i="19"/>
  <c r="FC29" i="19"/>
  <c r="ET29" i="19"/>
  <c r="ES29" i="19"/>
  <c r="DF29" i="19"/>
  <c r="DE29" i="19"/>
  <c r="CV29" i="19"/>
  <c r="CU29" i="19"/>
  <c r="BH29" i="19"/>
  <c r="BG29" i="19"/>
  <c r="AX29" i="19"/>
  <c r="J29" i="19"/>
  <c r="I29" i="19"/>
  <c r="A29" i="19"/>
  <c r="A30" i="19" s="1"/>
  <c r="A31" i="19" s="1"/>
  <c r="A33" i="19" s="1"/>
  <c r="A34" i="19" s="1"/>
  <c r="A35" i="19" s="1"/>
  <c r="A36" i="19" s="1"/>
  <c r="A38" i="19" s="1"/>
  <c r="A39" i="19" s="1"/>
  <c r="A40" i="19" s="1"/>
  <c r="A41" i="19" s="1"/>
  <c r="MJ28" i="19"/>
  <c r="MI28" i="19"/>
  <c r="MH28" i="19"/>
  <c r="MG28" i="19"/>
  <c r="MF28" i="19"/>
  <c r="MF32" i="19" s="1"/>
  <c r="ME28" i="19"/>
  <c r="MD28" i="19"/>
  <c r="LZ28" i="19"/>
  <c r="LY28" i="19"/>
  <c r="LX28" i="19"/>
  <c r="LW28" i="19"/>
  <c r="LV28" i="19"/>
  <c r="LU28" i="19"/>
  <c r="LT28" i="19"/>
  <c r="LP28" i="19"/>
  <c r="LO28" i="19"/>
  <c r="LN28" i="19"/>
  <c r="LM28" i="19"/>
  <c r="LL28" i="19"/>
  <c r="LK28" i="19"/>
  <c r="LJ28" i="19"/>
  <c r="LF28" i="19"/>
  <c r="LE28" i="19"/>
  <c r="LD28" i="19"/>
  <c r="LC28" i="19"/>
  <c r="LB28" i="19"/>
  <c r="LA28" i="19"/>
  <c r="KZ28" i="19"/>
  <c r="KV28" i="19"/>
  <c r="KV32" i="19" s="1"/>
  <c r="KU28" i="19"/>
  <c r="KT28" i="19"/>
  <c r="KS28" i="19"/>
  <c r="KR28" i="19"/>
  <c r="KQ28" i="19"/>
  <c r="KP28" i="19"/>
  <c r="KL28" i="19"/>
  <c r="KK28" i="19"/>
  <c r="KJ28" i="19"/>
  <c r="KI28" i="19"/>
  <c r="KH28" i="19"/>
  <c r="KG28" i="19"/>
  <c r="KF28" i="19"/>
  <c r="KB28" i="19"/>
  <c r="KA28" i="19"/>
  <c r="KA32" i="19" s="1"/>
  <c r="JZ28" i="19"/>
  <c r="JZ32" i="19" s="1"/>
  <c r="JY28" i="19"/>
  <c r="JX28" i="19"/>
  <c r="JW28" i="19"/>
  <c r="JV28" i="19"/>
  <c r="JR28" i="19"/>
  <c r="JQ28" i="19"/>
  <c r="JP28" i="19"/>
  <c r="JP32" i="19" s="1"/>
  <c r="JO28" i="19"/>
  <c r="JO32" i="19" s="1"/>
  <c r="JN28" i="19"/>
  <c r="JM28" i="19"/>
  <c r="JL28" i="19"/>
  <c r="JH28" i="19"/>
  <c r="JG28" i="19"/>
  <c r="JF28" i="19"/>
  <c r="JE28" i="19"/>
  <c r="JD28" i="19"/>
  <c r="JC28" i="19"/>
  <c r="JB28" i="19"/>
  <c r="IX28" i="19"/>
  <c r="IW28" i="19"/>
  <c r="IV28" i="19"/>
  <c r="IU28" i="19"/>
  <c r="IU32" i="19" s="1"/>
  <c r="IT28" i="19"/>
  <c r="IS28" i="19"/>
  <c r="IS32" i="19" s="1"/>
  <c r="IR28" i="19"/>
  <c r="IP28" i="19"/>
  <c r="IO28" i="19"/>
  <c r="AR7" i="20"/>
  <c r="AS24" i="20"/>
  <c r="AS7" i="20"/>
  <c r="AT24" i="20"/>
  <c r="AT7" i="20"/>
  <c r="HB28" i="19"/>
  <c r="HA28" i="19"/>
  <c r="GR28" i="19"/>
  <c r="GR32" i="19" s="1"/>
  <c r="GQ28" i="19"/>
  <c r="GQ32" i="19" s="1"/>
  <c r="AP24" i="20"/>
  <c r="AP7" i="20"/>
  <c r="AM24" i="20"/>
  <c r="AM7" i="20"/>
  <c r="AN24" i="20"/>
  <c r="AN7" i="20"/>
  <c r="FD28" i="19"/>
  <c r="FD32" i="19" s="1"/>
  <c r="FC28" i="19"/>
  <c r="ET28" i="19"/>
  <c r="ES28" i="19"/>
  <c r="AJ24" i="20"/>
  <c r="AJ7" i="20"/>
  <c r="AK24" i="20"/>
  <c r="AK7" i="20"/>
  <c r="AH24" i="20"/>
  <c r="DF28" i="19"/>
  <c r="DE28" i="19"/>
  <c r="CV28" i="19"/>
  <c r="CU28" i="19"/>
  <c r="AD7" i="20"/>
  <c r="AE24" i="20"/>
  <c r="AE7" i="20"/>
  <c r="AF24" i="20"/>
  <c r="AF7" i="20"/>
  <c r="BH28" i="19"/>
  <c r="BG28" i="19"/>
  <c r="AX28" i="19"/>
  <c r="AB7" i="20"/>
  <c r="X24" i="20"/>
  <c r="X7" i="20"/>
  <c r="Y24" i="20"/>
  <c r="Z24" i="20"/>
  <c r="Z7" i="20"/>
  <c r="K28" i="19"/>
  <c r="J28" i="19"/>
  <c r="I28" i="19"/>
  <c r="IK43" i="19"/>
  <c r="HS43" i="19"/>
  <c r="GJ43" i="19"/>
  <c r="FR43" i="19"/>
  <c r="EZ43" i="19"/>
  <c r="EH43" i="19"/>
  <c r="CY43" i="19"/>
  <c r="CP43" i="19"/>
  <c r="CG43" i="19"/>
  <c r="BX43" i="19"/>
  <c r="BO43" i="19"/>
  <c r="BF43" i="19"/>
  <c r="W43" i="19"/>
  <c r="E43" i="19"/>
  <c r="MJ26" i="19"/>
  <c r="MI26" i="19"/>
  <c r="MH26" i="19"/>
  <c r="MG26" i="19"/>
  <c r="MF26" i="19"/>
  <c r="ME26" i="19"/>
  <c r="MD26" i="19"/>
  <c r="LZ26" i="19"/>
  <c r="LY26" i="19"/>
  <c r="LX26" i="19"/>
  <c r="LW26" i="19"/>
  <c r="LV26" i="19"/>
  <c r="LU26" i="19"/>
  <c r="LT26" i="19"/>
  <c r="LP26" i="19"/>
  <c r="LO26" i="19"/>
  <c r="LN26" i="19"/>
  <c r="LM26" i="19"/>
  <c r="LL26" i="19"/>
  <c r="LK26" i="19"/>
  <c r="LJ26" i="19"/>
  <c r="LF26" i="19"/>
  <c r="LE26" i="19"/>
  <c r="LD26" i="19"/>
  <c r="LC26" i="19"/>
  <c r="LB26" i="19"/>
  <c r="LA26" i="19"/>
  <c r="KZ26" i="19"/>
  <c r="KV26" i="19"/>
  <c r="KU26" i="19"/>
  <c r="KT26" i="19"/>
  <c r="KS26" i="19"/>
  <c r="KR26" i="19"/>
  <c r="KQ26" i="19"/>
  <c r="KP26" i="19"/>
  <c r="KL26" i="19"/>
  <c r="KK26" i="19"/>
  <c r="KJ26" i="19"/>
  <c r="KI26" i="19"/>
  <c r="KH26" i="19"/>
  <c r="KG26" i="19"/>
  <c r="KF26" i="19"/>
  <c r="KB26" i="19"/>
  <c r="KA26" i="19"/>
  <c r="JZ26" i="19"/>
  <c r="JY26" i="19"/>
  <c r="JX26" i="19"/>
  <c r="JW26" i="19"/>
  <c r="JV26" i="19"/>
  <c r="JR26" i="19"/>
  <c r="JQ26" i="19"/>
  <c r="JP26" i="19"/>
  <c r="JO26" i="19"/>
  <c r="JN26" i="19"/>
  <c r="JM26" i="19"/>
  <c r="JL26" i="19"/>
  <c r="JH26" i="19"/>
  <c r="JG26" i="19"/>
  <c r="JF26" i="19"/>
  <c r="JE26" i="19"/>
  <c r="JD26" i="19"/>
  <c r="JC26" i="19"/>
  <c r="JB26" i="19"/>
  <c r="IX26" i="19"/>
  <c r="IW26" i="19"/>
  <c r="IV26" i="19"/>
  <c r="IU26" i="19"/>
  <c r="IT26" i="19"/>
  <c r="IS26" i="19"/>
  <c r="IR26" i="19"/>
  <c r="IP26" i="19"/>
  <c r="IO26" i="19"/>
  <c r="HB26" i="19"/>
  <c r="HA26" i="19"/>
  <c r="GR26" i="19"/>
  <c r="GQ26" i="19"/>
  <c r="FD26" i="19"/>
  <c r="FC26" i="19"/>
  <c r="ET26" i="19"/>
  <c r="ES26" i="19"/>
  <c r="DF26" i="19"/>
  <c r="DE26" i="19"/>
  <c r="CV26" i="19"/>
  <c r="CU26" i="19"/>
  <c r="BH26" i="19"/>
  <c r="BG26" i="19"/>
  <c r="AX26" i="19"/>
  <c r="J26" i="19"/>
  <c r="I26" i="19"/>
  <c r="MJ25" i="19"/>
  <c r="MI25" i="19"/>
  <c r="MH25" i="19"/>
  <c r="MG25" i="19"/>
  <c r="MF25" i="19"/>
  <c r="ME25" i="19"/>
  <c r="MD25" i="19"/>
  <c r="LZ25" i="19"/>
  <c r="LY25" i="19"/>
  <c r="LX25" i="19"/>
  <c r="LW25" i="19"/>
  <c r="LV25" i="19"/>
  <c r="LU25" i="19"/>
  <c r="LT25" i="19"/>
  <c r="LP25" i="19"/>
  <c r="LO25" i="19"/>
  <c r="LN25" i="19"/>
  <c r="LM25" i="19"/>
  <c r="LL25" i="19"/>
  <c r="LK25" i="19"/>
  <c r="LJ25" i="19"/>
  <c r="LF25" i="19"/>
  <c r="LE25" i="19"/>
  <c r="LD25" i="19"/>
  <c r="LC25" i="19"/>
  <c r="LB25" i="19"/>
  <c r="LA25" i="19"/>
  <c r="KZ25" i="19"/>
  <c r="KV25" i="19"/>
  <c r="KU25" i="19"/>
  <c r="KT25" i="19"/>
  <c r="KS25" i="19"/>
  <c r="KR25" i="19"/>
  <c r="KQ25" i="19"/>
  <c r="KP25" i="19"/>
  <c r="KL25" i="19"/>
  <c r="KK25" i="19"/>
  <c r="KJ25" i="19"/>
  <c r="KI25" i="19"/>
  <c r="KH25" i="19"/>
  <c r="KG25" i="19"/>
  <c r="KF25" i="19"/>
  <c r="KB25" i="19"/>
  <c r="KA25" i="19"/>
  <c r="JZ25" i="19"/>
  <c r="JY25" i="19"/>
  <c r="JX25" i="19"/>
  <c r="JW25" i="19"/>
  <c r="JV25" i="19"/>
  <c r="JR25" i="19"/>
  <c r="JQ25" i="19"/>
  <c r="JP25" i="19"/>
  <c r="JO25" i="19"/>
  <c r="JN25" i="19"/>
  <c r="JM25" i="19"/>
  <c r="JL25" i="19"/>
  <c r="JH25" i="19"/>
  <c r="JG25" i="19"/>
  <c r="JF25" i="19"/>
  <c r="JE25" i="19"/>
  <c r="JD25" i="19"/>
  <c r="JC25" i="19"/>
  <c r="JB25" i="19"/>
  <c r="IX25" i="19"/>
  <c r="IW25" i="19"/>
  <c r="IV25" i="19"/>
  <c r="IU25" i="19"/>
  <c r="IT25" i="19"/>
  <c r="IS25" i="19"/>
  <c r="IR25" i="19"/>
  <c r="IP25" i="19"/>
  <c r="IO25" i="19"/>
  <c r="HB25" i="19"/>
  <c r="HA25" i="19"/>
  <c r="GR25" i="19"/>
  <c r="GQ25" i="19"/>
  <c r="FD25" i="19"/>
  <c r="FC25" i="19"/>
  <c r="ET25" i="19"/>
  <c r="ES25" i="19"/>
  <c r="DF25" i="19"/>
  <c r="DE25" i="19"/>
  <c r="CV25" i="19"/>
  <c r="CU25" i="19"/>
  <c r="BH25" i="19"/>
  <c r="BG25" i="19"/>
  <c r="AX25" i="19"/>
  <c r="J25" i="19"/>
  <c r="I25" i="19"/>
  <c r="MJ24" i="19"/>
  <c r="MI24" i="19"/>
  <c r="MH24" i="19"/>
  <c r="MG24" i="19"/>
  <c r="MF24" i="19"/>
  <c r="ME24" i="19"/>
  <c r="MD24" i="19"/>
  <c r="LZ24" i="19"/>
  <c r="LY24" i="19"/>
  <c r="LX24" i="19"/>
  <c r="LW24" i="19"/>
  <c r="LV24" i="19"/>
  <c r="LU24" i="19"/>
  <c r="LT24" i="19"/>
  <c r="LP24" i="19"/>
  <c r="LO24" i="19"/>
  <c r="LN24" i="19"/>
  <c r="LM24" i="19"/>
  <c r="LL24" i="19"/>
  <c r="LK24" i="19"/>
  <c r="LJ24" i="19"/>
  <c r="LF24" i="19"/>
  <c r="LE24" i="19"/>
  <c r="LD24" i="19"/>
  <c r="LC24" i="19"/>
  <c r="LB24" i="19"/>
  <c r="LA24" i="19"/>
  <c r="KZ24" i="19"/>
  <c r="KV24" i="19"/>
  <c r="KU24" i="19"/>
  <c r="KT24" i="19"/>
  <c r="KS24" i="19"/>
  <c r="KR24" i="19"/>
  <c r="KQ24" i="19"/>
  <c r="KP24" i="19"/>
  <c r="KL24" i="19"/>
  <c r="KK24" i="19"/>
  <c r="KJ24" i="19"/>
  <c r="KI24" i="19"/>
  <c r="KH24" i="19"/>
  <c r="KG24" i="19"/>
  <c r="KF24" i="19"/>
  <c r="KB24" i="19"/>
  <c r="KA24" i="19"/>
  <c r="JZ24" i="19"/>
  <c r="JY24" i="19"/>
  <c r="JX24" i="19"/>
  <c r="JW24" i="19"/>
  <c r="JV24" i="19"/>
  <c r="JR24" i="19"/>
  <c r="JQ24" i="19"/>
  <c r="JP24" i="19"/>
  <c r="JO24" i="19"/>
  <c r="JN24" i="19"/>
  <c r="JM24" i="19"/>
  <c r="JL24" i="19"/>
  <c r="JH24" i="19"/>
  <c r="JG24" i="19"/>
  <c r="JF24" i="19"/>
  <c r="JE24" i="19"/>
  <c r="JD24" i="19"/>
  <c r="JC24" i="19"/>
  <c r="JB24" i="19"/>
  <c r="IX24" i="19"/>
  <c r="IW24" i="19"/>
  <c r="IV24" i="19"/>
  <c r="IU24" i="19"/>
  <c r="IT24" i="19"/>
  <c r="IS24" i="19"/>
  <c r="IR24" i="19"/>
  <c r="IP24" i="19"/>
  <c r="IO24" i="19"/>
  <c r="HB24" i="19"/>
  <c r="HA24" i="19"/>
  <c r="GR24" i="19"/>
  <c r="GQ24" i="19"/>
  <c r="FD24" i="19"/>
  <c r="FC24" i="19"/>
  <c r="ET24" i="19"/>
  <c r="ES24" i="19"/>
  <c r="DF24" i="19"/>
  <c r="DE24" i="19"/>
  <c r="CV24" i="19"/>
  <c r="CU24" i="19"/>
  <c r="BH24" i="19"/>
  <c r="BG24" i="19"/>
  <c r="AX24" i="19"/>
  <c r="J24" i="19"/>
  <c r="I24" i="19"/>
  <c r="MJ23" i="19"/>
  <c r="MI23" i="19"/>
  <c r="MH23" i="19"/>
  <c r="MG23" i="19"/>
  <c r="MF23" i="19"/>
  <c r="ME23" i="19"/>
  <c r="MD23" i="19"/>
  <c r="LZ23" i="19"/>
  <c r="LY23" i="19"/>
  <c r="LX23" i="19"/>
  <c r="LW23" i="19"/>
  <c r="LV23" i="19"/>
  <c r="LU23" i="19"/>
  <c r="LT23" i="19"/>
  <c r="LP23" i="19"/>
  <c r="LO23" i="19"/>
  <c r="LN23" i="19"/>
  <c r="LM23" i="19"/>
  <c r="LL23" i="19"/>
  <c r="LK23" i="19"/>
  <c r="LJ23" i="19"/>
  <c r="LF23" i="19"/>
  <c r="LF27" i="19" s="1"/>
  <c r="LE23" i="19"/>
  <c r="LD23" i="19"/>
  <c r="LC23" i="19"/>
  <c r="LB23" i="19"/>
  <c r="LA23" i="19"/>
  <c r="KZ23" i="19"/>
  <c r="KV23" i="19"/>
  <c r="KU23" i="19"/>
  <c r="KU27" i="19" s="1"/>
  <c r="KT23" i="19"/>
  <c r="KS23" i="19"/>
  <c r="KR23" i="19"/>
  <c r="KQ23" i="19"/>
  <c r="KP23" i="19"/>
  <c r="KL23" i="19"/>
  <c r="KK23" i="19"/>
  <c r="KJ23" i="19"/>
  <c r="KI23" i="19"/>
  <c r="KH23" i="19"/>
  <c r="KG23" i="19"/>
  <c r="KF23" i="19"/>
  <c r="KB23" i="19"/>
  <c r="KA23" i="19"/>
  <c r="JZ23" i="19"/>
  <c r="JY23" i="19"/>
  <c r="JY27" i="19" s="1"/>
  <c r="JX23" i="19"/>
  <c r="JW23" i="19"/>
  <c r="JV23" i="19"/>
  <c r="JR23" i="19"/>
  <c r="JQ23" i="19"/>
  <c r="JP23" i="19"/>
  <c r="JO23" i="19"/>
  <c r="JN23" i="19"/>
  <c r="JN27" i="19" s="1"/>
  <c r="JM23" i="19"/>
  <c r="JL23" i="19"/>
  <c r="JH23" i="19"/>
  <c r="JG23" i="19"/>
  <c r="JF23" i="19"/>
  <c r="JF27" i="19" s="1"/>
  <c r="JE23" i="19"/>
  <c r="JD23" i="19"/>
  <c r="JC23" i="19"/>
  <c r="JB23" i="19"/>
  <c r="IX23" i="19"/>
  <c r="IW23" i="19"/>
  <c r="IV23" i="19"/>
  <c r="IU23" i="19"/>
  <c r="IT23" i="19"/>
  <c r="IS23" i="19"/>
  <c r="IR23" i="19"/>
  <c r="IP23" i="19"/>
  <c r="IO23" i="19"/>
  <c r="AR23" i="20"/>
  <c r="AR6" i="20"/>
  <c r="AS23" i="20"/>
  <c r="AS6" i="20"/>
  <c r="AT23" i="20"/>
  <c r="AT6" i="20"/>
  <c r="HB23" i="19"/>
  <c r="HA23" i="19"/>
  <c r="GR23" i="19"/>
  <c r="GQ23" i="19"/>
  <c r="AP23" i="20"/>
  <c r="AP6" i="20"/>
  <c r="AM23" i="20"/>
  <c r="AM6" i="20"/>
  <c r="AN23" i="20"/>
  <c r="AN6" i="20"/>
  <c r="FD23" i="19"/>
  <c r="FC23" i="19"/>
  <c r="ET23" i="19"/>
  <c r="ES23" i="19"/>
  <c r="AJ23" i="20"/>
  <c r="AJ6" i="20"/>
  <c r="AK23" i="20"/>
  <c r="AK6" i="20"/>
  <c r="AH23" i="20"/>
  <c r="AH6" i="20"/>
  <c r="DF23" i="19"/>
  <c r="DE23" i="19"/>
  <c r="CV23" i="19"/>
  <c r="CU23" i="19"/>
  <c r="AD23" i="20"/>
  <c r="AD6" i="20"/>
  <c r="AE23" i="20"/>
  <c r="AE6" i="20"/>
  <c r="AF23" i="20"/>
  <c r="AF6" i="20"/>
  <c r="BH23" i="19"/>
  <c r="BG23" i="19"/>
  <c r="AX23" i="19"/>
  <c r="AB6" i="20"/>
  <c r="X23" i="20"/>
  <c r="X6" i="20"/>
  <c r="Y23" i="20"/>
  <c r="Y6" i="20"/>
  <c r="Z23" i="20"/>
  <c r="Z6" i="20"/>
  <c r="J23" i="19"/>
  <c r="I23" i="19"/>
  <c r="MJ21" i="19"/>
  <c r="MI21" i="19"/>
  <c r="MH21" i="19"/>
  <c r="MG21" i="19"/>
  <c r="MF21" i="19"/>
  <c r="ME21" i="19"/>
  <c r="MD21" i="19"/>
  <c r="LZ21" i="19"/>
  <c r="LY21" i="19"/>
  <c r="LX21" i="19"/>
  <c r="LW21" i="19"/>
  <c r="LV21" i="19"/>
  <c r="LU21" i="19"/>
  <c r="LT21" i="19"/>
  <c r="LP21" i="19"/>
  <c r="LO21" i="19"/>
  <c r="LN21" i="19"/>
  <c r="LM21" i="19"/>
  <c r="LL21" i="19"/>
  <c r="LK21" i="19"/>
  <c r="LJ21" i="19"/>
  <c r="LF21" i="19"/>
  <c r="LE21" i="19"/>
  <c r="LD21" i="19"/>
  <c r="LC21" i="19"/>
  <c r="LB21" i="19"/>
  <c r="LA21" i="19"/>
  <c r="KZ21" i="19"/>
  <c r="KV21" i="19"/>
  <c r="KU21" i="19"/>
  <c r="KT21" i="19"/>
  <c r="KS21" i="19"/>
  <c r="KR21" i="19"/>
  <c r="KQ21" i="19"/>
  <c r="KP21" i="19"/>
  <c r="KL21" i="19"/>
  <c r="KK21" i="19"/>
  <c r="KJ21" i="19"/>
  <c r="KI21" i="19"/>
  <c r="KH21" i="19"/>
  <c r="KG21" i="19"/>
  <c r="KF21" i="19"/>
  <c r="KB21" i="19"/>
  <c r="KA21" i="19"/>
  <c r="JZ21" i="19"/>
  <c r="JY21" i="19"/>
  <c r="JX21" i="19"/>
  <c r="JW21" i="19"/>
  <c r="JV21" i="19"/>
  <c r="JR21" i="19"/>
  <c r="JQ21" i="19"/>
  <c r="JP21" i="19"/>
  <c r="JO21" i="19"/>
  <c r="JN21" i="19"/>
  <c r="JM21" i="19"/>
  <c r="JL21" i="19"/>
  <c r="JH21" i="19"/>
  <c r="JG21" i="19"/>
  <c r="JF21" i="19"/>
  <c r="JE21" i="19"/>
  <c r="JD21" i="19"/>
  <c r="JC21" i="19"/>
  <c r="JB21" i="19"/>
  <c r="IX21" i="19"/>
  <c r="IW21" i="19"/>
  <c r="IV21" i="19"/>
  <c r="IU21" i="19"/>
  <c r="IT21" i="19"/>
  <c r="IS21" i="19"/>
  <c r="IR21" i="19"/>
  <c r="IP21" i="19"/>
  <c r="IO21" i="19"/>
  <c r="HB21" i="19"/>
  <c r="HA21" i="19"/>
  <c r="GR21" i="19"/>
  <c r="GQ21" i="19"/>
  <c r="FD21" i="19"/>
  <c r="FC21" i="19"/>
  <c r="ET21" i="19"/>
  <c r="ES21" i="19"/>
  <c r="DF21" i="19"/>
  <c r="DE21" i="19"/>
  <c r="CV21" i="19"/>
  <c r="CU21" i="19"/>
  <c r="BH21" i="19"/>
  <c r="BG21" i="19"/>
  <c r="AX21" i="19"/>
  <c r="J21" i="19"/>
  <c r="I21" i="19"/>
  <c r="MJ20" i="19"/>
  <c r="MI20" i="19"/>
  <c r="MH20" i="19"/>
  <c r="MG20" i="19"/>
  <c r="MF20" i="19"/>
  <c r="ME20" i="19"/>
  <c r="MD20" i="19"/>
  <c r="LZ20" i="19"/>
  <c r="LY20" i="19"/>
  <c r="LX20" i="19"/>
  <c r="LW20" i="19"/>
  <c r="LV20" i="19"/>
  <c r="LU20" i="19"/>
  <c r="LT20" i="19"/>
  <c r="LP20" i="19"/>
  <c r="LO20" i="19"/>
  <c r="LN20" i="19"/>
  <c r="LM20" i="19"/>
  <c r="LL20" i="19"/>
  <c r="LK20" i="19"/>
  <c r="LJ20" i="19"/>
  <c r="LF20" i="19"/>
  <c r="LE20" i="19"/>
  <c r="LD20" i="19"/>
  <c r="LC20" i="19"/>
  <c r="LB20" i="19"/>
  <c r="LA20" i="19"/>
  <c r="KZ20" i="19"/>
  <c r="KV20" i="19"/>
  <c r="KU20" i="19"/>
  <c r="KT20" i="19"/>
  <c r="KS20" i="19"/>
  <c r="KR20" i="19"/>
  <c r="KQ20" i="19"/>
  <c r="KP20" i="19"/>
  <c r="KL20" i="19"/>
  <c r="KK20" i="19"/>
  <c r="KJ20" i="19"/>
  <c r="KI20" i="19"/>
  <c r="KH20" i="19"/>
  <c r="KG20" i="19"/>
  <c r="KF20" i="19"/>
  <c r="KB20" i="19"/>
  <c r="KA20" i="19"/>
  <c r="JZ20" i="19"/>
  <c r="JY20" i="19"/>
  <c r="JX20" i="19"/>
  <c r="JW20" i="19"/>
  <c r="JV20" i="19"/>
  <c r="JR20" i="19"/>
  <c r="JQ20" i="19"/>
  <c r="JP20" i="19"/>
  <c r="JO20" i="19"/>
  <c r="JN20" i="19"/>
  <c r="JM20" i="19"/>
  <c r="JL20" i="19"/>
  <c r="JH20" i="19"/>
  <c r="JG20" i="19"/>
  <c r="JF20" i="19"/>
  <c r="JE20" i="19"/>
  <c r="JD20" i="19"/>
  <c r="JC20" i="19"/>
  <c r="JB20" i="19"/>
  <c r="IX20" i="19"/>
  <c r="IW20" i="19"/>
  <c r="IV20" i="19"/>
  <c r="IU20" i="19"/>
  <c r="IT20" i="19"/>
  <c r="IS20" i="19"/>
  <c r="IR20" i="19"/>
  <c r="IP20" i="19"/>
  <c r="IO20" i="19"/>
  <c r="HB20" i="19"/>
  <c r="HA20" i="19"/>
  <c r="GR20" i="19"/>
  <c r="GQ20" i="19"/>
  <c r="FD20" i="19"/>
  <c r="FC20" i="19"/>
  <c r="ET20" i="19"/>
  <c r="ES20" i="19"/>
  <c r="DF20" i="19"/>
  <c r="DE20" i="19"/>
  <c r="CV20" i="19"/>
  <c r="CU20" i="19"/>
  <c r="BH20" i="19"/>
  <c r="BG20" i="19"/>
  <c r="AX20" i="19"/>
  <c r="J20" i="19"/>
  <c r="I20" i="19"/>
  <c r="MJ19" i="19"/>
  <c r="MI19" i="19"/>
  <c r="MH19" i="19"/>
  <c r="MG19" i="19"/>
  <c r="MF19" i="19"/>
  <c r="ME19" i="19"/>
  <c r="MD19" i="19"/>
  <c r="LZ19" i="19"/>
  <c r="LY19" i="19"/>
  <c r="LX19" i="19"/>
  <c r="LW19" i="19"/>
  <c r="LV19" i="19"/>
  <c r="LU19" i="19"/>
  <c r="LT19" i="19"/>
  <c r="LP19" i="19"/>
  <c r="LO19" i="19"/>
  <c r="LN19" i="19"/>
  <c r="LM19" i="19"/>
  <c r="LL19" i="19"/>
  <c r="LK19" i="19"/>
  <c r="LJ19" i="19"/>
  <c r="LF19" i="19"/>
  <c r="LE19" i="19"/>
  <c r="LD19" i="19"/>
  <c r="LC19" i="19"/>
  <c r="LB19" i="19"/>
  <c r="LA19" i="19"/>
  <c r="KZ19" i="19"/>
  <c r="KV19" i="19"/>
  <c r="KU19" i="19"/>
  <c r="KT19" i="19"/>
  <c r="KS19" i="19"/>
  <c r="KR19" i="19"/>
  <c r="KQ19" i="19"/>
  <c r="KP19" i="19"/>
  <c r="KL19" i="19"/>
  <c r="KK19" i="19"/>
  <c r="KJ19" i="19"/>
  <c r="KI19" i="19"/>
  <c r="KH19" i="19"/>
  <c r="KG19" i="19"/>
  <c r="KF19" i="19"/>
  <c r="KB19" i="19"/>
  <c r="KA19" i="19"/>
  <c r="JZ19" i="19"/>
  <c r="JY19" i="19"/>
  <c r="JX19" i="19"/>
  <c r="JW19" i="19"/>
  <c r="JV19" i="19"/>
  <c r="JR19" i="19"/>
  <c r="JQ19" i="19"/>
  <c r="JP19" i="19"/>
  <c r="JO19" i="19"/>
  <c r="JN19" i="19"/>
  <c r="JM19" i="19"/>
  <c r="JL19" i="19"/>
  <c r="JH19" i="19"/>
  <c r="JG19" i="19"/>
  <c r="JF19" i="19"/>
  <c r="JE19" i="19"/>
  <c r="JD19" i="19"/>
  <c r="JC19" i="19"/>
  <c r="JB19" i="19"/>
  <c r="IX19" i="19"/>
  <c r="IW19" i="19"/>
  <c r="IV19" i="19"/>
  <c r="IU19" i="19"/>
  <c r="IT19" i="19"/>
  <c r="IS19" i="19"/>
  <c r="IR19" i="19"/>
  <c r="IP19" i="19"/>
  <c r="IO19" i="19"/>
  <c r="HB19" i="19"/>
  <c r="HA19" i="19"/>
  <c r="GR19" i="19"/>
  <c r="GQ19" i="19"/>
  <c r="FD19" i="19"/>
  <c r="FC19" i="19"/>
  <c r="ET19" i="19"/>
  <c r="ES19" i="19"/>
  <c r="DF19" i="19"/>
  <c r="DE19" i="19"/>
  <c r="CV19" i="19"/>
  <c r="CU19" i="19"/>
  <c r="BH19" i="19"/>
  <c r="BG19" i="19"/>
  <c r="AX19" i="19"/>
  <c r="J19" i="19"/>
  <c r="I19" i="19"/>
  <c r="MJ18" i="19"/>
  <c r="MI18" i="19"/>
  <c r="MH18" i="19"/>
  <c r="MG18" i="19"/>
  <c r="MF18" i="19"/>
  <c r="ME18" i="19"/>
  <c r="MD18" i="19"/>
  <c r="LZ18" i="19"/>
  <c r="LZ22" i="19" s="1"/>
  <c r="LY18" i="19"/>
  <c r="LX18" i="19"/>
  <c r="LW18" i="19"/>
  <c r="LV18" i="19"/>
  <c r="LU18" i="19"/>
  <c r="LT18" i="19"/>
  <c r="LP18" i="19"/>
  <c r="LO18" i="19"/>
  <c r="LN18" i="19"/>
  <c r="LM18" i="19"/>
  <c r="LL18" i="19"/>
  <c r="LK18" i="19"/>
  <c r="LJ18" i="19"/>
  <c r="LF18" i="19"/>
  <c r="LE18" i="19"/>
  <c r="LD18" i="19"/>
  <c r="LC18" i="19"/>
  <c r="LB18" i="19"/>
  <c r="LA18" i="19"/>
  <c r="KZ18" i="19"/>
  <c r="KV18" i="19"/>
  <c r="KU18" i="19"/>
  <c r="KT18" i="19"/>
  <c r="KS18" i="19"/>
  <c r="KS22" i="19" s="1"/>
  <c r="KR18" i="19"/>
  <c r="KQ18" i="19"/>
  <c r="KP18" i="19"/>
  <c r="KL18" i="19"/>
  <c r="KK18" i="19"/>
  <c r="KJ18" i="19"/>
  <c r="KI18" i="19"/>
  <c r="KH18" i="19"/>
  <c r="KG18" i="19"/>
  <c r="KF18" i="19"/>
  <c r="KB18" i="19"/>
  <c r="KB22" i="19" s="1"/>
  <c r="KA18" i="19"/>
  <c r="JZ18" i="19"/>
  <c r="JY18" i="19"/>
  <c r="JX18" i="19"/>
  <c r="JW18" i="19"/>
  <c r="JV18" i="19"/>
  <c r="JR18" i="19"/>
  <c r="JQ18" i="19"/>
  <c r="JQ22" i="19" s="1"/>
  <c r="JP18" i="19"/>
  <c r="JO18" i="19"/>
  <c r="JN18" i="19"/>
  <c r="JM18" i="19"/>
  <c r="JL18" i="19"/>
  <c r="JH18" i="19"/>
  <c r="JG18" i="19"/>
  <c r="JF18" i="19"/>
  <c r="JE18" i="19"/>
  <c r="JD18" i="19"/>
  <c r="JC18" i="19"/>
  <c r="JB18" i="19"/>
  <c r="IX18" i="19"/>
  <c r="IW18" i="19"/>
  <c r="IV18" i="19"/>
  <c r="IU18" i="19"/>
  <c r="IU22" i="19" s="1"/>
  <c r="IT18" i="19"/>
  <c r="IS18" i="19"/>
  <c r="IR18" i="19"/>
  <c r="IP18" i="19"/>
  <c r="IO18" i="19"/>
  <c r="AR22" i="20"/>
  <c r="AR5" i="20"/>
  <c r="AS22" i="20"/>
  <c r="AS5" i="20"/>
  <c r="AT22" i="20"/>
  <c r="AT5" i="20"/>
  <c r="HB18" i="19"/>
  <c r="HA18" i="19"/>
  <c r="HA22" i="19" s="1"/>
  <c r="GR18" i="19"/>
  <c r="GR22" i="19" s="1"/>
  <c r="GQ18" i="19"/>
  <c r="AP22" i="20"/>
  <c r="AP5" i="20"/>
  <c r="AM22" i="20"/>
  <c r="AM5" i="20"/>
  <c r="AN22" i="20"/>
  <c r="AN5" i="20"/>
  <c r="FD18" i="19"/>
  <c r="FC18" i="19"/>
  <c r="ET18" i="19"/>
  <c r="ES18" i="19"/>
  <c r="ES22" i="19" s="1"/>
  <c r="AJ22" i="20"/>
  <c r="AJ5" i="20"/>
  <c r="AK22" i="20"/>
  <c r="AK5" i="20"/>
  <c r="AH22" i="20"/>
  <c r="AH5" i="20"/>
  <c r="DF18" i="19"/>
  <c r="DE18" i="19"/>
  <c r="CV18" i="19"/>
  <c r="CU18" i="19"/>
  <c r="AD22" i="20"/>
  <c r="AD5" i="20"/>
  <c r="E8" i="20" s="1"/>
  <c r="AE22" i="20"/>
  <c r="AE5" i="20"/>
  <c r="AF22" i="20"/>
  <c r="AF5" i="20"/>
  <c r="BH18" i="19"/>
  <c r="BG18" i="19"/>
  <c r="AX18" i="19"/>
  <c r="AB5" i="20"/>
  <c r="X22" i="20"/>
  <c r="X5" i="20"/>
  <c r="Y22" i="20"/>
  <c r="Y5" i="20"/>
  <c r="Z22" i="20"/>
  <c r="Z5" i="20"/>
  <c r="J18" i="19"/>
  <c r="I18" i="19"/>
  <c r="MJ16" i="19"/>
  <c r="MI16" i="19"/>
  <c r="MH16" i="19"/>
  <c r="MG16" i="19"/>
  <c r="MF16" i="19"/>
  <c r="ME16" i="19"/>
  <c r="MD16" i="19"/>
  <c r="LZ16" i="19"/>
  <c r="LY16" i="19"/>
  <c r="LX16" i="19"/>
  <c r="LW16" i="19"/>
  <c r="LV16" i="19"/>
  <c r="LU16" i="19"/>
  <c r="LT16" i="19"/>
  <c r="LP16" i="19"/>
  <c r="LO16" i="19"/>
  <c r="LN16" i="19"/>
  <c r="LM16" i="19"/>
  <c r="LL16" i="19"/>
  <c r="LK16" i="19"/>
  <c r="LJ16" i="19"/>
  <c r="LF16" i="19"/>
  <c r="LE16" i="19"/>
  <c r="LD16" i="19"/>
  <c r="LC16" i="19"/>
  <c r="LB16" i="19"/>
  <c r="LA16" i="19"/>
  <c r="KZ16" i="19"/>
  <c r="KV16" i="19"/>
  <c r="KU16" i="19"/>
  <c r="KT16" i="19"/>
  <c r="KS16" i="19"/>
  <c r="KR16" i="19"/>
  <c r="KQ16" i="19"/>
  <c r="KP16" i="19"/>
  <c r="KL16" i="19"/>
  <c r="KK16" i="19"/>
  <c r="KJ16" i="19"/>
  <c r="KI16" i="19"/>
  <c r="KH16" i="19"/>
  <c r="KG16" i="19"/>
  <c r="KF16" i="19"/>
  <c r="KB16" i="19"/>
  <c r="KA16" i="19"/>
  <c r="JZ16" i="19"/>
  <c r="JY16" i="19"/>
  <c r="JX16" i="19"/>
  <c r="JW16" i="19"/>
  <c r="JV16" i="19"/>
  <c r="JR16" i="19"/>
  <c r="JQ16" i="19"/>
  <c r="JP16" i="19"/>
  <c r="JO16" i="19"/>
  <c r="JN16" i="19"/>
  <c r="JM16" i="19"/>
  <c r="JL16" i="19"/>
  <c r="JH16" i="19"/>
  <c r="JG16" i="19"/>
  <c r="JF16" i="19"/>
  <c r="JE16" i="19"/>
  <c r="JD16" i="19"/>
  <c r="JC16" i="19"/>
  <c r="JB16" i="19"/>
  <c r="IX16" i="19"/>
  <c r="IW16" i="19"/>
  <c r="IV16" i="19"/>
  <c r="IU16" i="19"/>
  <c r="IT16" i="19"/>
  <c r="IS16" i="19"/>
  <c r="IR16" i="19"/>
  <c r="IP16" i="19"/>
  <c r="IO16" i="19"/>
  <c r="HB16" i="19"/>
  <c r="HA16" i="19"/>
  <c r="GR16" i="19"/>
  <c r="GQ16" i="19"/>
  <c r="FD16" i="19"/>
  <c r="FC16" i="19"/>
  <c r="ET16" i="19"/>
  <c r="ES16" i="19"/>
  <c r="DF16" i="19"/>
  <c r="DE16" i="19"/>
  <c r="CV16" i="19"/>
  <c r="CU16" i="19"/>
  <c r="BH16" i="19"/>
  <c r="BG16" i="19"/>
  <c r="AX16" i="19"/>
  <c r="J16" i="19"/>
  <c r="I16" i="19"/>
  <c r="MJ15" i="19"/>
  <c r="MI15" i="19"/>
  <c r="MH15" i="19"/>
  <c r="MG15" i="19"/>
  <c r="MF15" i="19"/>
  <c r="ME15" i="19"/>
  <c r="MD15" i="19"/>
  <c r="LZ15" i="19"/>
  <c r="LY15" i="19"/>
  <c r="LX15" i="19"/>
  <c r="LW15" i="19"/>
  <c r="LV15" i="19"/>
  <c r="LU15" i="19"/>
  <c r="LT15" i="19"/>
  <c r="LP15" i="19"/>
  <c r="LO15" i="19"/>
  <c r="LN15" i="19"/>
  <c r="LM15" i="19"/>
  <c r="LL15" i="19"/>
  <c r="LK15" i="19"/>
  <c r="LJ15" i="19"/>
  <c r="LF15" i="19"/>
  <c r="LE15" i="19"/>
  <c r="LD15" i="19"/>
  <c r="LC15" i="19"/>
  <c r="LB15" i="19"/>
  <c r="LA15" i="19"/>
  <c r="KZ15" i="19"/>
  <c r="KV15" i="19"/>
  <c r="KU15" i="19"/>
  <c r="KT15" i="19"/>
  <c r="KS15" i="19"/>
  <c r="KR15" i="19"/>
  <c r="KQ15" i="19"/>
  <c r="KP15" i="19"/>
  <c r="KL15" i="19"/>
  <c r="KK15" i="19"/>
  <c r="KJ15" i="19"/>
  <c r="KI15" i="19"/>
  <c r="KH15" i="19"/>
  <c r="KG15" i="19"/>
  <c r="KF15" i="19"/>
  <c r="KB15" i="19"/>
  <c r="KA15" i="19"/>
  <c r="JZ15" i="19"/>
  <c r="JY15" i="19"/>
  <c r="JX15" i="19"/>
  <c r="JW15" i="19"/>
  <c r="JV15" i="19"/>
  <c r="JR15" i="19"/>
  <c r="JQ15" i="19"/>
  <c r="JP15" i="19"/>
  <c r="JO15" i="19"/>
  <c r="JN15" i="19"/>
  <c r="JM15" i="19"/>
  <c r="JL15" i="19"/>
  <c r="JH15" i="19"/>
  <c r="JG15" i="19"/>
  <c r="JF15" i="19"/>
  <c r="JE15" i="19"/>
  <c r="JD15" i="19"/>
  <c r="JC15" i="19"/>
  <c r="JB15" i="19"/>
  <c r="IX15" i="19"/>
  <c r="IW15" i="19"/>
  <c r="IV15" i="19"/>
  <c r="IU15" i="19"/>
  <c r="IT15" i="19"/>
  <c r="IS15" i="19"/>
  <c r="IR15" i="19"/>
  <c r="IP15" i="19"/>
  <c r="IO15" i="19"/>
  <c r="HB15" i="19"/>
  <c r="HA15" i="19"/>
  <c r="GR15" i="19"/>
  <c r="GQ15" i="19"/>
  <c r="FD15" i="19"/>
  <c r="FC15" i="19"/>
  <c r="ET15" i="19"/>
  <c r="ES15" i="19"/>
  <c r="DF15" i="19"/>
  <c r="DE15" i="19"/>
  <c r="CV15" i="19"/>
  <c r="CU15" i="19"/>
  <c r="BH15" i="19"/>
  <c r="BG15" i="19"/>
  <c r="AX15" i="19"/>
  <c r="J15" i="19"/>
  <c r="I15" i="19"/>
  <c r="MM14" i="19"/>
  <c r="MM15" i="19" s="1"/>
  <c r="MM16" i="19" s="1"/>
  <c r="MM18" i="19" s="1"/>
  <c r="MM19" i="19" s="1"/>
  <c r="MM20" i="19" s="1"/>
  <c r="MM21" i="19" s="1"/>
  <c r="MM23" i="19" s="1"/>
  <c r="MM24" i="19" s="1"/>
  <c r="MM25" i="19" s="1"/>
  <c r="MM26" i="19" s="1"/>
  <c r="MJ14" i="19"/>
  <c r="MI14" i="19"/>
  <c r="MH14" i="19"/>
  <c r="MG14" i="19"/>
  <c r="MF14" i="19"/>
  <c r="ME14" i="19"/>
  <c r="MD14" i="19"/>
  <c r="MC14" i="19"/>
  <c r="MC15" i="19" s="1"/>
  <c r="MC16" i="19" s="1"/>
  <c r="MC18" i="19" s="1"/>
  <c r="MC19" i="19" s="1"/>
  <c r="MC20" i="19" s="1"/>
  <c r="MC21" i="19" s="1"/>
  <c r="MC23" i="19" s="1"/>
  <c r="MC24" i="19" s="1"/>
  <c r="MC25" i="19" s="1"/>
  <c r="MC26" i="19" s="1"/>
  <c r="LZ14" i="19"/>
  <c r="LY14" i="19"/>
  <c r="LX14" i="19"/>
  <c r="LW14" i="19"/>
  <c r="LV14" i="19"/>
  <c r="LU14" i="19"/>
  <c r="LT14" i="19"/>
  <c r="LS14" i="19"/>
  <c r="LS15" i="19" s="1"/>
  <c r="LS16" i="19" s="1"/>
  <c r="LS18" i="19" s="1"/>
  <c r="LS19" i="19" s="1"/>
  <c r="LS20" i="19" s="1"/>
  <c r="LS21" i="19" s="1"/>
  <c r="LS23" i="19" s="1"/>
  <c r="LS24" i="19" s="1"/>
  <c r="LS25" i="19" s="1"/>
  <c r="LS26" i="19" s="1"/>
  <c r="LP14" i="19"/>
  <c r="LO14" i="19"/>
  <c r="LN14" i="19"/>
  <c r="LM14" i="19"/>
  <c r="LL14" i="19"/>
  <c r="LK14" i="19"/>
  <c r="LJ14" i="19"/>
  <c r="LI14" i="19"/>
  <c r="LI15" i="19" s="1"/>
  <c r="LI16" i="19" s="1"/>
  <c r="LI18" i="19" s="1"/>
  <c r="LI19" i="19" s="1"/>
  <c r="LI20" i="19" s="1"/>
  <c r="LI21" i="19" s="1"/>
  <c r="LI23" i="19" s="1"/>
  <c r="LI24" i="19" s="1"/>
  <c r="LI25" i="19" s="1"/>
  <c r="LI26" i="19" s="1"/>
  <c r="LF14" i="19"/>
  <c r="LE14" i="19"/>
  <c r="LD14" i="19"/>
  <c r="LC14" i="19"/>
  <c r="LB14" i="19"/>
  <c r="LA14" i="19"/>
  <c r="KZ14" i="19"/>
  <c r="KY14" i="19"/>
  <c r="KY15" i="19" s="1"/>
  <c r="KY16" i="19" s="1"/>
  <c r="KY18" i="19" s="1"/>
  <c r="KY19" i="19" s="1"/>
  <c r="KY20" i="19" s="1"/>
  <c r="KY21" i="19" s="1"/>
  <c r="KY23" i="19" s="1"/>
  <c r="KY24" i="19" s="1"/>
  <c r="KY25" i="19" s="1"/>
  <c r="KY26" i="19" s="1"/>
  <c r="KV14" i="19"/>
  <c r="KU14" i="19"/>
  <c r="KT14" i="19"/>
  <c r="KS14" i="19"/>
  <c r="KR14" i="19"/>
  <c r="KQ14" i="19"/>
  <c r="KP14" i="19"/>
  <c r="KO14" i="19"/>
  <c r="KO15" i="19" s="1"/>
  <c r="KO16" i="19" s="1"/>
  <c r="KO18" i="19" s="1"/>
  <c r="KO19" i="19" s="1"/>
  <c r="KO20" i="19" s="1"/>
  <c r="KO21" i="19" s="1"/>
  <c r="KO23" i="19" s="1"/>
  <c r="KO24" i="19" s="1"/>
  <c r="KO25" i="19" s="1"/>
  <c r="KO26" i="19" s="1"/>
  <c r="KL14" i="19"/>
  <c r="KK14" i="19"/>
  <c r="KJ14" i="19"/>
  <c r="KI14" i="19"/>
  <c r="KH14" i="19"/>
  <c r="KG14" i="19"/>
  <c r="KF14" i="19"/>
  <c r="KE14" i="19"/>
  <c r="KE15" i="19" s="1"/>
  <c r="KE16" i="19" s="1"/>
  <c r="KE18" i="19" s="1"/>
  <c r="KE19" i="19" s="1"/>
  <c r="KE20" i="19" s="1"/>
  <c r="KE21" i="19" s="1"/>
  <c r="KE23" i="19" s="1"/>
  <c r="KE24" i="19" s="1"/>
  <c r="KE25" i="19" s="1"/>
  <c r="KE26" i="19" s="1"/>
  <c r="KB14" i="19"/>
  <c r="KA14" i="19"/>
  <c r="JZ14" i="19"/>
  <c r="JY14" i="19"/>
  <c r="JX14" i="19"/>
  <c r="JW14" i="19"/>
  <c r="JV14" i="19"/>
  <c r="JU14" i="19"/>
  <c r="JU15" i="19" s="1"/>
  <c r="JU16" i="19" s="1"/>
  <c r="JU18" i="19" s="1"/>
  <c r="JU19" i="19" s="1"/>
  <c r="JU20" i="19" s="1"/>
  <c r="JU21" i="19" s="1"/>
  <c r="JU23" i="19" s="1"/>
  <c r="JU24" i="19" s="1"/>
  <c r="JU25" i="19" s="1"/>
  <c r="JU26" i="19" s="1"/>
  <c r="JR14" i="19"/>
  <c r="JQ14" i="19"/>
  <c r="JP14" i="19"/>
  <c r="JO14" i="19"/>
  <c r="JN14" i="19"/>
  <c r="JM14" i="19"/>
  <c r="JL14" i="19"/>
  <c r="JK14" i="19"/>
  <c r="JK15" i="19" s="1"/>
  <c r="JK16" i="19" s="1"/>
  <c r="JK18" i="19" s="1"/>
  <c r="JK19" i="19" s="1"/>
  <c r="JK20" i="19" s="1"/>
  <c r="JK21" i="19" s="1"/>
  <c r="JK23" i="19" s="1"/>
  <c r="JK24" i="19" s="1"/>
  <c r="JK25" i="19" s="1"/>
  <c r="JK26" i="19" s="1"/>
  <c r="JH14" i="19"/>
  <c r="JG14" i="19"/>
  <c r="JF14" i="19"/>
  <c r="JE14" i="19"/>
  <c r="JD14" i="19"/>
  <c r="JC14" i="19"/>
  <c r="JB14" i="19"/>
  <c r="JA14" i="19"/>
  <c r="JA15" i="19" s="1"/>
  <c r="JA16" i="19" s="1"/>
  <c r="JA18" i="19" s="1"/>
  <c r="JA19" i="19" s="1"/>
  <c r="JA20" i="19" s="1"/>
  <c r="JA21" i="19" s="1"/>
  <c r="JA23" i="19" s="1"/>
  <c r="JA24" i="19" s="1"/>
  <c r="JA25" i="19" s="1"/>
  <c r="JA26" i="19" s="1"/>
  <c r="IX14" i="19"/>
  <c r="IW14" i="19"/>
  <c r="IV14" i="19"/>
  <c r="IU14" i="19"/>
  <c r="IT14" i="19"/>
  <c r="IS14" i="19"/>
  <c r="IR14" i="19"/>
  <c r="IQ14" i="19"/>
  <c r="IQ15" i="19" s="1"/>
  <c r="IQ16" i="19" s="1"/>
  <c r="IQ18" i="19" s="1"/>
  <c r="IQ19" i="19" s="1"/>
  <c r="IQ20" i="19" s="1"/>
  <c r="IQ21" i="19" s="1"/>
  <c r="IQ23" i="19" s="1"/>
  <c r="IQ24" i="19" s="1"/>
  <c r="IQ25" i="19" s="1"/>
  <c r="IQ26" i="19" s="1"/>
  <c r="IP14" i="19"/>
  <c r="IO14" i="19"/>
  <c r="HC14" i="19"/>
  <c r="HC15" i="19" s="1"/>
  <c r="HC16" i="19" s="1"/>
  <c r="HC18" i="19" s="1"/>
  <c r="HC19" i="19" s="1"/>
  <c r="HC20" i="19" s="1"/>
  <c r="HC21" i="19" s="1"/>
  <c r="HC23" i="19" s="1"/>
  <c r="HC24" i="19" s="1"/>
  <c r="HC25" i="19" s="1"/>
  <c r="HC26" i="19" s="1"/>
  <c r="HB14" i="19"/>
  <c r="HA14" i="19"/>
  <c r="GS14" i="19"/>
  <c r="GS15" i="19" s="1"/>
  <c r="GS16" i="19" s="1"/>
  <c r="GS18" i="19" s="1"/>
  <c r="GS19" i="19" s="1"/>
  <c r="GS20" i="19" s="1"/>
  <c r="GS21" i="19" s="1"/>
  <c r="GS23" i="19" s="1"/>
  <c r="GS24" i="19" s="1"/>
  <c r="GS25" i="19" s="1"/>
  <c r="GS26" i="19" s="1"/>
  <c r="GR14" i="19"/>
  <c r="GQ14" i="19"/>
  <c r="FE14" i="19"/>
  <c r="FE15" i="19" s="1"/>
  <c r="FE16" i="19" s="1"/>
  <c r="FE18" i="19" s="1"/>
  <c r="FE19" i="19" s="1"/>
  <c r="FE20" i="19" s="1"/>
  <c r="FE21" i="19" s="1"/>
  <c r="FE23" i="19" s="1"/>
  <c r="FE24" i="19" s="1"/>
  <c r="FE25" i="19" s="1"/>
  <c r="FE26" i="19" s="1"/>
  <c r="FD14" i="19"/>
  <c r="FC14" i="19"/>
  <c r="EU14" i="19"/>
  <c r="EU15" i="19" s="1"/>
  <c r="EU16" i="19" s="1"/>
  <c r="EU18" i="19" s="1"/>
  <c r="EU19" i="19" s="1"/>
  <c r="EU20" i="19" s="1"/>
  <c r="EU21" i="19" s="1"/>
  <c r="EU23" i="19" s="1"/>
  <c r="EU24" i="19" s="1"/>
  <c r="EU25" i="19" s="1"/>
  <c r="EU26" i="19" s="1"/>
  <c r="ET14" i="19"/>
  <c r="ES14" i="19"/>
  <c r="DG14" i="19"/>
  <c r="DG15" i="19" s="1"/>
  <c r="DG16" i="19" s="1"/>
  <c r="DG18" i="19" s="1"/>
  <c r="DG19" i="19" s="1"/>
  <c r="DG20" i="19" s="1"/>
  <c r="DG21" i="19" s="1"/>
  <c r="DG23" i="19" s="1"/>
  <c r="DG24" i="19" s="1"/>
  <c r="DG25" i="19" s="1"/>
  <c r="DG26" i="19" s="1"/>
  <c r="DF14" i="19"/>
  <c r="DE14" i="19"/>
  <c r="CW14" i="19"/>
  <c r="CW15" i="19" s="1"/>
  <c r="CW16" i="19" s="1"/>
  <c r="CW18" i="19" s="1"/>
  <c r="CW19" i="19" s="1"/>
  <c r="CW20" i="19" s="1"/>
  <c r="CW21" i="19" s="1"/>
  <c r="CW23" i="19" s="1"/>
  <c r="CW24" i="19" s="1"/>
  <c r="CW25" i="19" s="1"/>
  <c r="CW26" i="19" s="1"/>
  <c r="CV14" i="19"/>
  <c r="CU14" i="19"/>
  <c r="BI14" i="19"/>
  <c r="BI15" i="19" s="1"/>
  <c r="BI16" i="19" s="1"/>
  <c r="BI18" i="19" s="1"/>
  <c r="BI19" i="19" s="1"/>
  <c r="BI20" i="19" s="1"/>
  <c r="BI21" i="19" s="1"/>
  <c r="BI23" i="19" s="1"/>
  <c r="BI24" i="19" s="1"/>
  <c r="BI25" i="19" s="1"/>
  <c r="BI26" i="19" s="1"/>
  <c r="BH14" i="19"/>
  <c r="BG14" i="19"/>
  <c r="AY14" i="19"/>
  <c r="AY15" i="19" s="1"/>
  <c r="AY16" i="19" s="1"/>
  <c r="AY18" i="19" s="1"/>
  <c r="AY19" i="19" s="1"/>
  <c r="AY20" i="19" s="1"/>
  <c r="AY21" i="19" s="1"/>
  <c r="AY23" i="19" s="1"/>
  <c r="AY24" i="19" s="1"/>
  <c r="AY25" i="19" s="1"/>
  <c r="AY26" i="19" s="1"/>
  <c r="AX14" i="19"/>
  <c r="K14" i="19"/>
  <c r="K15" i="19" s="1"/>
  <c r="K16" i="19" s="1"/>
  <c r="K18" i="19" s="1"/>
  <c r="K19" i="19" s="1"/>
  <c r="K20" i="19" s="1"/>
  <c r="K21" i="19" s="1"/>
  <c r="K23" i="19" s="1"/>
  <c r="K24" i="19" s="1"/>
  <c r="K25" i="19" s="1"/>
  <c r="K26" i="19" s="1"/>
  <c r="J14" i="19"/>
  <c r="I14" i="19"/>
  <c r="A14" i="19"/>
  <c r="A15" i="19" s="1"/>
  <c r="A16" i="19" s="1"/>
  <c r="A18" i="19" s="1"/>
  <c r="A19" i="19" s="1"/>
  <c r="A20" i="19" s="1"/>
  <c r="A21" i="19" s="1"/>
  <c r="A23" i="19" s="1"/>
  <c r="A24" i="19" s="1"/>
  <c r="A25" i="19" s="1"/>
  <c r="A26" i="19" s="1"/>
  <c r="MJ13" i="19"/>
  <c r="MI13" i="19"/>
  <c r="MH13" i="19"/>
  <c r="MG13" i="19"/>
  <c r="MF13" i="19"/>
  <c r="ME13" i="19"/>
  <c r="MD13" i="19"/>
  <c r="LZ13" i="19"/>
  <c r="LY13" i="19"/>
  <c r="LY17" i="19" s="1"/>
  <c r="LX13" i="19"/>
  <c r="LW13" i="19"/>
  <c r="LV13" i="19"/>
  <c r="LU13" i="19"/>
  <c r="LT13" i="19"/>
  <c r="LP13" i="19"/>
  <c r="LO13" i="19"/>
  <c r="LO17" i="19" s="1"/>
  <c r="LN13" i="19"/>
  <c r="LM13" i="19"/>
  <c r="LL13" i="19"/>
  <c r="LK13" i="19"/>
  <c r="LJ13" i="19"/>
  <c r="LF13" i="19"/>
  <c r="LE13" i="19"/>
  <c r="LE17" i="19" s="1"/>
  <c r="LD13" i="19"/>
  <c r="LC13" i="19"/>
  <c r="LB13" i="19"/>
  <c r="LA13" i="19"/>
  <c r="KZ13" i="19"/>
  <c r="KV13" i="19"/>
  <c r="KU13" i="19"/>
  <c r="KT13" i="19"/>
  <c r="KT17" i="19" s="1"/>
  <c r="KS13" i="19"/>
  <c r="KR13" i="19"/>
  <c r="KQ13" i="19"/>
  <c r="KP13" i="19"/>
  <c r="KL13" i="19"/>
  <c r="KL17" i="19" s="1"/>
  <c r="KK13" i="19"/>
  <c r="KJ13" i="19"/>
  <c r="KI13" i="19"/>
  <c r="KH13" i="19"/>
  <c r="KG13" i="19"/>
  <c r="KB13" i="19"/>
  <c r="KA13" i="19"/>
  <c r="JZ13" i="19"/>
  <c r="JZ17" i="19" s="1"/>
  <c r="JY13" i="19"/>
  <c r="JX13" i="19"/>
  <c r="JW13" i="19"/>
  <c r="JV13" i="19"/>
  <c r="JR13" i="19"/>
  <c r="JQ13" i="19"/>
  <c r="JP13" i="19"/>
  <c r="JO13" i="19"/>
  <c r="JN13" i="19"/>
  <c r="JM13" i="19"/>
  <c r="JL13" i="19"/>
  <c r="JH13" i="19"/>
  <c r="JG13" i="19"/>
  <c r="JF13" i="19"/>
  <c r="JE13" i="19"/>
  <c r="JD13" i="19"/>
  <c r="JC13" i="19"/>
  <c r="IX13" i="19"/>
  <c r="IW13" i="19"/>
  <c r="IW17" i="19" s="1"/>
  <c r="IV13" i="19"/>
  <c r="IU13" i="19"/>
  <c r="IT13" i="19"/>
  <c r="IS13" i="19"/>
  <c r="IR13" i="19"/>
  <c r="IP13" i="19"/>
  <c r="IO13" i="19"/>
  <c r="AR21" i="20"/>
  <c r="AR4" i="20"/>
  <c r="AS21" i="20"/>
  <c r="AS4" i="20"/>
  <c r="AT21" i="20"/>
  <c r="AT4" i="20"/>
  <c r="HB13" i="19"/>
  <c r="HA13" i="19"/>
  <c r="GR13" i="19"/>
  <c r="GQ13" i="19"/>
  <c r="AP21" i="20"/>
  <c r="AP4" i="20"/>
  <c r="AM21" i="20"/>
  <c r="AM4" i="20"/>
  <c r="AN21" i="20"/>
  <c r="AN4" i="20"/>
  <c r="FD13" i="19"/>
  <c r="FD17" i="19" s="1"/>
  <c r="FC13" i="19"/>
  <c r="ET13" i="19"/>
  <c r="ES13" i="19"/>
  <c r="AJ21" i="20"/>
  <c r="AJ4" i="20"/>
  <c r="AK21" i="20"/>
  <c r="AK4" i="20"/>
  <c r="AH21" i="20"/>
  <c r="AH4" i="20"/>
  <c r="DF13" i="19"/>
  <c r="DE13" i="19"/>
  <c r="CV13" i="19"/>
  <c r="CU13" i="19"/>
  <c r="AD21" i="20"/>
  <c r="AD4" i="20"/>
  <c r="AE21" i="20"/>
  <c r="AE4" i="20"/>
  <c r="AF21" i="20"/>
  <c r="AF4" i="20"/>
  <c r="BH13" i="19"/>
  <c r="BG13" i="19"/>
  <c r="AX13" i="19"/>
  <c r="AB4" i="20"/>
  <c r="X21" i="20"/>
  <c r="X4" i="20"/>
  <c r="Z21" i="20"/>
  <c r="Z4" i="20"/>
  <c r="J13" i="19"/>
  <c r="I13" i="19"/>
  <c r="I17" i="19" s="1"/>
  <c r="L9" i="19"/>
  <c r="MD9" i="19" s="1"/>
  <c r="I9" i="19"/>
  <c r="GT7" i="19"/>
  <c r="GJ7" i="19"/>
  <c r="EV7" i="19"/>
  <c r="S7" i="19"/>
  <c r="AC7" i="19" s="1"/>
  <c r="AC9" i="19" s="1"/>
  <c r="L7" i="19"/>
  <c r="LT7" i="19" s="1"/>
  <c r="T4" i="19"/>
  <c r="AD4" i="19" s="1"/>
  <c r="AN4" i="19" s="1"/>
  <c r="AX4" i="19" s="1"/>
  <c r="BH4" i="19" s="1"/>
  <c r="AD3" i="19"/>
  <c r="T3" i="19"/>
  <c r="J3" i="19"/>
  <c r="T2" i="19"/>
  <c r="AD2" i="19" s="1"/>
  <c r="AN2" i="19" s="1"/>
  <c r="AX2" i="19" s="1"/>
  <c r="BH2" i="19" s="1"/>
  <c r="HD7" i="19" l="1"/>
  <c r="ET17" i="19"/>
  <c r="HB17" i="19"/>
  <c r="JN17" i="19"/>
  <c r="LN17" i="19"/>
  <c r="ES37" i="19"/>
  <c r="HX7" i="19"/>
  <c r="CU17" i="19"/>
  <c r="FC17" i="19"/>
  <c r="IV17" i="19"/>
  <c r="IX22" i="19"/>
  <c r="JP22" i="19"/>
  <c r="MG22" i="19"/>
  <c r="ET27" i="19"/>
  <c r="IU27" i="19"/>
  <c r="JM27" i="19"/>
  <c r="KB27" i="19"/>
  <c r="KT27" i="19"/>
  <c r="MS25" i="19"/>
  <c r="ET37" i="19"/>
  <c r="HA42" i="19"/>
  <c r="AU9" i="20" s="1"/>
  <c r="GQ42" i="19"/>
  <c r="U18" i="20"/>
  <c r="MR21" i="19"/>
  <c r="JQ32" i="19"/>
  <c r="MH32" i="19"/>
  <c r="FC37" i="19"/>
  <c r="J42" i="19"/>
  <c r="AA26" i="20" s="1"/>
  <c r="ES42" i="19"/>
  <c r="KZ7" i="19"/>
  <c r="AB10" i="20"/>
  <c r="KJ17" i="19"/>
  <c r="F25" i="20"/>
  <c r="O24" i="20"/>
  <c r="Q14" i="20"/>
  <c r="ET42" i="19"/>
  <c r="AL26" i="20" s="1"/>
  <c r="JO42" i="19"/>
  <c r="KV42" i="19"/>
  <c r="AF7" i="19"/>
  <c r="MN7" i="19"/>
  <c r="KK17" i="19"/>
  <c r="MS14" i="19"/>
  <c r="F29" i="20"/>
  <c r="JD32" i="19"/>
  <c r="KK32" i="19"/>
  <c r="LU32" i="19"/>
  <c r="JC37" i="19"/>
  <c r="KJ37" i="19"/>
  <c r="KJ43" i="19" s="1"/>
  <c r="JP42" i="19"/>
  <c r="KH42" i="19"/>
  <c r="LO42" i="19"/>
  <c r="MG42" i="19"/>
  <c r="AP7" i="19"/>
  <c r="BG17" i="19"/>
  <c r="JD17" i="19"/>
  <c r="MT14" i="19"/>
  <c r="JE22" i="19"/>
  <c r="KL22" i="19"/>
  <c r="LD22" i="19"/>
  <c r="JQ27" i="19"/>
  <c r="MH27" i="19"/>
  <c r="KL32" i="19"/>
  <c r="LV32" i="19"/>
  <c r="JD37" i="19"/>
  <c r="LC37" i="19"/>
  <c r="MJ37" i="19"/>
  <c r="MJ43" i="19" s="1"/>
  <c r="FD42" i="19"/>
  <c r="JQ42" i="19"/>
  <c r="JL7" i="19"/>
  <c r="JF22" i="19"/>
  <c r="MT19" i="19"/>
  <c r="DE42" i="19"/>
  <c r="AI9" i="20" s="1"/>
  <c r="JC42" i="19"/>
  <c r="JR42" i="19"/>
  <c r="KJ42" i="19"/>
  <c r="LB42" i="19"/>
  <c r="LA17" i="19"/>
  <c r="JE17" i="19"/>
  <c r="BT7" i="19"/>
  <c r="D8" i="20"/>
  <c r="JD42" i="19"/>
  <c r="KK42" i="19"/>
  <c r="LU42" i="19"/>
  <c r="KA17" i="19"/>
  <c r="AZ7" i="19"/>
  <c r="AP9" i="19"/>
  <c r="LX17" i="19"/>
  <c r="DH7" i="19"/>
  <c r="CD9" i="19"/>
  <c r="JG17" i="19"/>
  <c r="BG37" i="19"/>
  <c r="AC8" i="20" s="1"/>
  <c r="T15" i="20"/>
  <c r="ET22" i="19"/>
  <c r="BG32" i="19"/>
  <c r="ES32" i="19"/>
  <c r="AL7" i="20" s="1"/>
  <c r="I26" i="20" s="1"/>
  <c r="MT35" i="19"/>
  <c r="MS36" i="19"/>
  <c r="HB42" i="19"/>
  <c r="DR7" i="19"/>
  <c r="JV7" i="19"/>
  <c r="DR9" i="19"/>
  <c r="JF17" i="19"/>
  <c r="JF43" i="19" s="1"/>
  <c r="EB7" i="19"/>
  <c r="KF7" i="19"/>
  <c r="FF9" i="19"/>
  <c r="DF17" i="19"/>
  <c r="JR17" i="19"/>
  <c r="FD22" i="19"/>
  <c r="ES27" i="19"/>
  <c r="FC32" i="19"/>
  <c r="JH32" i="19"/>
  <c r="LC32" i="19"/>
  <c r="LN32" i="19"/>
  <c r="LY32" i="19"/>
  <c r="MJ32" i="19"/>
  <c r="E9" i="20"/>
  <c r="MT40" i="19"/>
  <c r="MS41" i="19"/>
  <c r="GT9" i="19"/>
  <c r="LD32" i="19"/>
  <c r="LO32" i="19"/>
  <c r="P25" i="20"/>
  <c r="GQ17" i="19"/>
  <c r="JH17" i="19"/>
  <c r="LZ17" i="19"/>
  <c r="IH9" i="19"/>
  <c r="GR17" i="19"/>
  <c r="AQ21" i="20" s="1"/>
  <c r="LP17" i="19"/>
  <c r="JM22" i="19"/>
  <c r="JX22" i="19"/>
  <c r="KT22" i="19"/>
  <c r="LE22" i="19"/>
  <c r="LP22" i="19"/>
  <c r="GQ27" i="19"/>
  <c r="JG27" i="19"/>
  <c r="JR27" i="19"/>
  <c r="LX27" i="19"/>
  <c r="JM32" i="19"/>
  <c r="JX32" i="19"/>
  <c r="KT32" i="19"/>
  <c r="LE32" i="19"/>
  <c r="LP32" i="19"/>
  <c r="JV9" i="19"/>
  <c r="DF42" i="19"/>
  <c r="AI26" i="20" s="1"/>
  <c r="JH42" i="19"/>
  <c r="KG42" i="19"/>
  <c r="KR42" i="19"/>
  <c r="LC42" i="19"/>
  <c r="LN42" i="19"/>
  <c r="LY42" i="19"/>
  <c r="LJ9" i="19"/>
  <c r="KV17" i="19"/>
  <c r="HA27" i="19"/>
  <c r="D9" i="20"/>
  <c r="G26" i="20"/>
  <c r="P29" i="20"/>
  <c r="J17" i="19"/>
  <c r="AA21" i="20" s="1"/>
  <c r="AX17" i="19"/>
  <c r="AB21" i="20" s="1"/>
  <c r="BH22" i="19"/>
  <c r="AC22" i="20" s="1"/>
  <c r="B12" i="20" s="1"/>
  <c r="AG22" i="20"/>
  <c r="F12" i="20" s="1"/>
  <c r="CV22" i="19"/>
  <c r="I27" i="19"/>
  <c r="AA6" i="20" s="1"/>
  <c r="AI6" i="20"/>
  <c r="DE27" i="19"/>
  <c r="I32" i="19"/>
  <c r="AA7" i="20" s="1"/>
  <c r="DF32" i="19"/>
  <c r="AI24" i="20" s="1"/>
  <c r="DE37" i="19"/>
  <c r="AI8" i="20" s="1"/>
  <c r="HB37" i="19"/>
  <c r="AU25" i="20" s="1"/>
  <c r="LR41" i="19"/>
  <c r="BH17" i="19"/>
  <c r="AC21" i="20" s="1"/>
  <c r="DE17" i="19"/>
  <c r="AI4" i="20" s="1"/>
  <c r="BG22" i="19"/>
  <c r="AC5" i="20" s="1"/>
  <c r="B8" i="20" s="1"/>
  <c r="CU22" i="19"/>
  <c r="AG5" i="20" s="1"/>
  <c r="F8" i="20" s="1"/>
  <c r="FC22" i="19"/>
  <c r="AO5" i="20" s="1"/>
  <c r="Q24" i="20" s="1"/>
  <c r="GQ22" i="19"/>
  <c r="AQ5" i="20" s="1"/>
  <c r="N24" i="20" s="1"/>
  <c r="CV27" i="19"/>
  <c r="AG23" i="20" s="1"/>
  <c r="BH32" i="19"/>
  <c r="AC24" i="20" s="1"/>
  <c r="HB32" i="19"/>
  <c r="AU24" i="20" s="1"/>
  <c r="S19" i="20" s="1"/>
  <c r="CV37" i="19"/>
  <c r="AG25" i="20" s="1"/>
  <c r="FD37" i="19"/>
  <c r="AO25" i="20" s="1"/>
  <c r="ES17" i="19"/>
  <c r="HA17" i="19"/>
  <c r="IO17" i="19"/>
  <c r="AV4" i="20" s="1"/>
  <c r="IT17" i="19"/>
  <c r="JM17" i="19"/>
  <c r="JQ17" i="19"/>
  <c r="KB17" i="19"/>
  <c r="KU17" i="19"/>
  <c r="MI17" i="19"/>
  <c r="BH27" i="19"/>
  <c r="FD27" i="19"/>
  <c r="AO23" i="20" s="1"/>
  <c r="GR27" i="19"/>
  <c r="AQ23" i="20" s="1"/>
  <c r="DE32" i="19"/>
  <c r="ET32" i="19"/>
  <c r="JC32" i="19"/>
  <c r="JN32" i="19"/>
  <c r="AX37" i="19"/>
  <c r="HA37" i="19"/>
  <c r="AU8" i="20" s="1"/>
  <c r="S15" i="20" s="1"/>
  <c r="CV17" i="19"/>
  <c r="AG21" i="20" s="1"/>
  <c r="J22" i="19"/>
  <c r="AA22" i="20" s="1"/>
  <c r="P9" i="20" s="1"/>
  <c r="AX22" i="19"/>
  <c r="AB22" i="20" s="1"/>
  <c r="L9" i="20" s="1"/>
  <c r="DF22" i="19"/>
  <c r="AI22" i="20" s="1"/>
  <c r="E29" i="20" s="1"/>
  <c r="HB22" i="19"/>
  <c r="AU22" i="20" s="1"/>
  <c r="S18" i="20" s="1"/>
  <c r="BG27" i="19"/>
  <c r="AC6" i="20" s="1"/>
  <c r="CU27" i="19"/>
  <c r="AG6" i="20" s="1"/>
  <c r="FC27" i="19"/>
  <c r="AO6" i="20" s="1"/>
  <c r="CV32" i="19"/>
  <c r="AG24" i="20" s="1"/>
  <c r="HA32" i="19"/>
  <c r="AU7" i="20" s="1"/>
  <c r="CU37" i="19"/>
  <c r="AG8" i="20" s="1"/>
  <c r="I22" i="19"/>
  <c r="AA5" i="20" s="1"/>
  <c r="P5" i="20" s="1"/>
  <c r="DE22" i="19"/>
  <c r="AI5" i="20" s="1"/>
  <c r="E25" i="20" s="1"/>
  <c r="J27" i="19"/>
  <c r="AA23" i="20" s="1"/>
  <c r="AX27" i="19"/>
  <c r="AB23" i="20" s="1"/>
  <c r="DF27" i="19"/>
  <c r="AI23" i="20" s="1"/>
  <c r="HB27" i="19"/>
  <c r="AU23" i="20" s="1"/>
  <c r="J32" i="19"/>
  <c r="AA24" i="20" s="1"/>
  <c r="AX32" i="19"/>
  <c r="AB24" i="20" s="1"/>
  <c r="CU32" i="19"/>
  <c r="AG7" i="20" s="1"/>
  <c r="BH37" i="19"/>
  <c r="AC25" i="20" s="1"/>
  <c r="DF37" i="19"/>
  <c r="AI25" i="20" s="1"/>
  <c r="JJ15" i="19"/>
  <c r="KB42" i="19"/>
  <c r="KI42" i="19"/>
  <c r="KT42" i="19"/>
  <c r="LA42" i="19"/>
  <c r="LL42" i="19"/>
  <c r="LP42" i="19"/>
  <c r="LW42" i="19"/>
  <c r="LW43" i="19" s="1"/>
  <c r="MH42" i="19"/>
  <c r="CV42" i="19"/>
  <c r="AG26" i="20" s="1"/>
  <c r="MO39" i="19"/>
  <c r="IS42" i="19"/>
  <c r="K29" i="19"/>
  <c r="K30" i="19" s="1"/>
  <c r="K31" i="19" s="1"/>
  <c r="K33" i="19" s="1"/>
  <c r="K34" i="19" s="1"/>
  <c r="K35" i="19" s="1"/>
  <c r="K36" i="19" s="1"/>
  <c r="K38" i="19" s="1"/>
  <c r="K39" i="19" s="1"/>
  <c r="K40" i="19" s="1"/>
  <c r="K41" i="19" s="1"/>
  <c r="U28" i="19"/>
  <c r="MR40" i="19"/>
  <c r="AG4" i="20"/>
  <c r="AI21" i="20"/>
  <c r="IU17" i="19"/>
  <c r="AA4" i="20"/>
  <c r="AO22" i="20"/>
  <c r="Q28" i="20" s="1"/>
  <c r="JD22" i="19"/>
  <c r="JH22" i="19"/>
  <c r="JZ22" i="19"/>
  <c r="KG22" i="19"/>
  <c r="KK22" i="19"/>
  <c r="KV22" i="19"/>
  <c r="MJ22" i="19"/>
  <c r="JJ20" i="19"/>
  <c r="IT27" i="19"/>
  <c r="IX27" i="19"/>
  <c r="JE27" i="19"/>
  <c r="JP27" i="19"/>
  <c r="JP43" i="19" s="1"/>
  <c r="KA27" i="19"/>
  <c r="KH27" i="19"/>
  <c r="KL27" i="19"/>
  <c r="KS27" i="19"/>
  <c r="LK27" i="19"/>
  <c r="LO27" i="19"/>
  <c r="LO43" i="19" s="1"/>
  <c r="LV27" i="19"/>
  <c r="LZ27" i="19"/>
  <c r="MG27" i="19"/>
  <c r="JJ26" i="19"/>
  <c r="MO15" i="19"/>
  <c r="MS15" i="19"/>
  <c r="IV22" i="19"/>
  <c r="JC22" i="19"/>
  <c r="JG22" i="19"/>
  <c r="JN22" i="19"/>
  <c r="JR22" i="19"/>
  <c r="JY22" i="19"/>
  <c r="KJ22" i="19"/>
  <c r="KU22" i="19"/>
  <c r="LF22" i="19"/>
  <c r="LX22" i="19"/>
  <c r="MT20" i="19"/>
  <c r="AC23" i="20"/>
  <c r="IW27" i="19"/>
  <c r="JH27" i="19"/>
  <c r="JZ27" i="19"/>
  <c r="KK27" i="19"/>
  <c r="KV27" i="19"/>
  <c r="LN27" i="19"/>
  <c r="LY27" i="19"/>
  <c r="MF27" i="19"/>
  <c r="JR32" i="19"/>
  <c r="KJ32" i="19"/>
  <c r="KU32" i="19"/>
  <c r="LB32" i="19"/>
  <c r="LM32" i="19"/>
  <c r="MI32" i="19"/>
  <c r="JF37" i="19"/>
  <c r="JX37" i="19"/>
  <c r="LL37" i="19"/>
  <c r="MT36" i="19"/>
  <c r="MF42" i="19"/>
  <c r="MJ42" i="19"/>
  <c r="KN41" i="19"/>
  <c r="LA27" i="19"/>
  <c r="AU5" i="20"/>
  <c r="S14" i="20" s="1"/>
  <c r="ME22" i="19"/>
  <c r="AU4" i="20"/>
  <c r="MG17" i="19"/>
  <c r="LC17" i="19"/>
  <c r="MH17" i="19"/>
  <c r="LD17" i="19"/>
  <c r="AU21" i="20"/>
  <c r="LE42" i="19"/>
  <c r="LY22" i="19"/>
  <c r="AO8" i="20"/>
  <c r="AO7" i="20"/>
  <c r="Q25" i="20" s="1"/>
  <c r="LK32" i="19"/>
  <c r="LK17" i="19"/>
  <c r="LK22" i="19"/>
  <c r="KI17" i="19"/>
  <c r="AO21" i="20"/>
  <c r="LL22" i="19"/>
  <c r="LM22" i="19"/>
  <c r="LW17" i="19"/>
  <c r="LW27" i="19"/>
  <c r="LM27" i="19"/>
  <c r="LL27" i="19"/>
  <c r="JC17" i="19"/>
  <c r="KR17" i="19"/>
  <c r="LU37" i="19"/>
  <c r="KI32" i="19"/>
  <c r="KS32" i="19"/>
  <c r="KJ27" i="19"/>
  <c r="MR26" i="19"/>
  <c r="AL23" i="20"/>
  <c r="MQ21" i="19"/>
  <c r="KI22" i="19"/>
  <c r="AL22" i="20"/>
  <c r="MQ14" i="19"/>
  <c r="KS17" i="19"/>
  <c r="KX15" i="19"/>
  <c r="KR22" i="19"/>
  <c r="KN21" i="19"/>
  <c r="AL6" i="20"/>
  <c r="KR27" i="19"/>
  <c r="KH32" i="19"/>
  <c r="KQ42" i="19"/>
  <c r="KG32" i="19"/>
  <c r="KQ32" i="19"/>
  <c r="KQ27" i="19"/>
  <c r="MO25" i="19"/>
  <c r="KG27" i="19"/>
  <c r="KX21" i="19"/>
  <c r="KQ22" i="19"/>
  <c r="KW16" i="19"/>
  <c r="KQ17" i="19"/>
  <c r="LW22" i="19"/>
  <c r="MF22" i="19"/>
  <c r="ME32" i="19"/>
  <c r="ME27" i="19"/>
  <c r="ML14" i="19"/>
  <c r="ME17" i="19"/>
  <c r="LK37" i="19"/>
  <c r="MO18" i="19"/>
  <c r="ME42" i="19"/>
  <c r="JM42" i="19"/>
  <c r="ML36" i="19"/>
  <c r="LV17" i="19"/>
  <c r="LV22" i="19"/>
  <c r="JW22" i="19"/>
  <c r="MO14" i="19"/>
  <c r="LU17" i="19"/>
  <c r="JW17" i="19"/>
  <c r="AL24" i="20"/>
  <c r="I30" i="20" s="1"/>
  <c r="AL5" i="20"/>
  <c r="I25" i="20" s="1"/>
  <c r="AL21" i="20"/>
  <c r="AL4" i="20"/>
  <c r="AQ25" i="20"/>
  <c r="AQ6" i="20"/>
  <c r="AQ4" i="20"/>
  <c r="IP32" i="19"/>
  <c r="AV24" i="20" s="1"/>
  <c r="IO32" i="19"/>
  <c r="AV7" i="20" s="1"/>
  <c r="IO27" i="19"/>
  <c r="AV6" i="20" s="1"/>
  <c r="IP22" i="19"/>
  <c r="AV22" i="20" s="1"/>
  <c r="R18" i="20" s="1"/>
  <c r="MD37" i="19"/>
  <c r="AQ22" i="20"/>
  <c r="AI7" i="20"/>
  <c r="MD22" i="19"/>
  <c r="JL17" i="19"/>
  <c r="GR42" i="19"/>
  <c r="AQ26" i="20" s="1"/>
  <c r="AQ7" i="20"/>
  <c r="MD42" i="19"/>
  <c r="IP42" i="19"/>
  <c r="AV26" i="20" s="1"/>
  <c r="MD27" i="19"/>
  <c r="IP27" i="19"/>
  <c r="AV23" i="20" s="1"/>
  <c r="IO22" i="19"/>
  <c r="AV5" i="20" s="1"/>
  <c r="R14" i="20" s="1"/>
  <c r="IP17" i="19"/>
  <c r="AV21" i="20" s="1"/>
  <c r="MA41" i="19"/>
  <c r="LJ17" i="19"/>
  <c r="LJ32" i="19"/>
  <c r="KP42" i="19"/>
  <c r="KW26" i="19"/>
  <c r="KP27" i="19"/>
  <c r="KW39" i="19"/>
  <c r="KW21" i="19"/>
  <c r="KP22" i="19"/>
  <c r="KW36" i="19"/>
  <c r="AL8" i="20"/>
  <c r="KP32" i="19"/>
  <c r="KW15" i="19"/>
  <c r="LT32" i="19"/>
  <c r="LT17" i="19"/>
  <c r="JV32" i="19"/>
  <c r="JV27" i="19"/>
  <c r="MN18" i="19"/>
  <c r="MN40" i="19"/>
  <c r="JB42" i="19"/>
  <c r="MN36" i="19"/>
  <c r="KF32" i="19"/>
  <c r="KF27" i="19"/>
  <c r="MN23" i="19"/>
  <c r="JI21" i="19"/>
  <c r="KF22" i="19"/>
  <c r="JL42" i="19"/>
  <c r="JI39" i="19"/>
  <c r="JL37" i="19"/>
  <c r="JB32" i="19"/>
  <c r="JB27" i="19"/>
  <c r="JL27" i="19"/>
  <c r="MN24" i="19"/>
  <c r="JB22" i="19"/>
  <c r="JL22" i="19"/>
  <c r="MK36" i="19"/>
  <c r="IO42" i="19"/>
  <c r="MH37" i="19"/>
  <c r="IO37" i="19"/>
  <c r="AV8" i="20" s="1"/>
  <c r="MB38" i="19"/>
  <c r="MQ16" i="19"/>
  <c r="MT25" i="19"/>
  <c r="MK34" i="19"/>
  <c r="ML34" i="19"/>
  <c r="MQ36" i="19"/>
  <c r="MT38" i="19"/>
  <c r="JS15" i="19"/>
  <c r="MK25" i="19"/>
  <c r="KN38" i="19"/>
  <c r="IY25" i="19"/>
  <c r="MB25" i="19"/>
  <c r="JT35" i="19"/>
  <c r="MT24" i="19"/>
  <c r="JR37" i="19"/>
  <c r="LM37" i="19"/>
  <c r="LQ23" i="19"/>
  <c r="MR19" i="19"/>
  <c r="LQ24" i="19"/>
  <c r="LQ41" i="19"/>
  <c r="IZ34" i="19"/>
  <c r="IV37" i="19"/>
  <c r="KQ37" i="19"/>
  <c r="LB37" i="19"/>
  <c r="LX37" i="19"/>
  <c r="KX14" i="19"/>
  <c r="AL25" i="20"/>
  <c r="IU37" i="19"/>
  <c r="KP37" i="19"/>
  <c r="KX36" i="19"/>
  <c r="MB20" i="19"/>
  <c r="MA18" i="19"/>
  <c r="LG41" i="19"/>
  <c r="IZ16" i="19"/>
  <c r="MB18" i="19"/>
  <c r="KN39" i="19"/>
  <c r="IY15" i="19"/>
  <c r="MS20" i="19"/>
  <c r="MA33" i="19"/>
  <c r="KW35" i="19"/>
  <c r="MA23" i="19"/>
  <c r="KC36" i="19"/>
  <c r="MA36" i="19"/>
  <c r="MT41" i="19"/>
  <c r="MB40" i="19"/>
  <c r="KD41" i="19"/>
  <c r="MA20" i="19"/>
  <c r="MR35" i="19"/>
  <c r="JS20" i="19"/>
  <c r="KC20" i="19"/>
  <c r="JQ37" i="19"/>
  <c r="JQ43" i="19" s="1"/>
  <c r="KB37" i="19"/>
  <c r="KB43" i="19" s="1"/>
  <c r="LW37" i="19"/>
  <c r="MB36" i="19"/>
  <c r="KC41" i="19"/>
  <c r="LH14" i="19"/>
  <c r="KD15" i="19"/>
  <c r="MA19" i="19"/>
  <c r="LZ32" i="19"/>
  <c r="MP33" i="19"/>
  <c r="KA37" i="19"/>
  <c r="KL37" i="19"/>
  <c r="KL43" i="19" s="1"/>
  <c r="LV37" i="19"/>
  <c r="MA34" i="19"/>
  <c r="LG31" i="19"/>
  <c r="MB33" i="19"/>
  <c r="MN35" i="19"/>
  <c r="KC19" i="19"/>
  <c r="MT21" i="19"/>
  <c r="MR36" i="19"/>
  <c r="MA39" i="19"/>
  <c r="LH40" i="19"/>
  <c r="AB25" i="20"/>
  <c r="JB37" i="19"/>
  <c r="LE37" i="19"/>
  <c r="JS41" i="19"/>
  <c r="JJ19" i="19"/>
  <c r="JT39" i="19"/>
  <c r="JT19" i="19"/>
  <c r="KM20" i="19"/>
  <c r="JT29" i="19"/>
  <c r="JI36" i="19"/>
  <c r="JS16" i="19"/>
  <c r="MQ24" i="19"/>
  <c r="MS29" i="19"/>
  <c r="MR30" i="19"/>
  <c r="MQ31" i="19"/>
  <c r="KM36" i="19"/>
  <c r="LG18" i="19"/>
  <c r="JS23" i="19"/>
  <c r="JS25" i="19"/>
  <c r="JI38" i="19"/>
  <c r="JS24" i="19"/>
  <c r="KM25" i="19"/>
  <c r="MR39" i="19"/>
  <c r="KM15" i="19"/>
  <c r="LG23" i="19"/>
  <c r="MP31" i="19"/>
  <c r="LG38" i="19"/>
  <c r="MQ39" i="19"/>
  <c r="AA8" i="20"/>
  <c r="P6" i="20" s="1"/>
  <c r="JJ39" i="19"/>
  <c r="JI40" i="19"/>
  <c r="JI41" i="19"/>
  <c r="MO23" i="19"/>
  <c r="JD27" i="19"/>
  <c r="MB23" i="19"/>
  <c r="MA24" i="19"/>
  <c r="JJ25" i="19"/>
  <c r="MA25" i="19"/>
  <c r="JG32" i="19"/>
  <c r="LX32" i="19"/>
  <c r="LX43" i="19" s="1"/>
  <c r="MA35" i="19"/>
  <c r="MA38" i="19"/>
  <c r="I42" i="19"/>
  <c r="I43" i="19" s="1"/>
  <c r="JI18" i="19"/>
  <c r="JC27" i="19"/>
  <c r="JJ24" i="19"/>
  <c r="JF32" i="19"/>
  <c r="LW32" i="19"/>
  <c r="JI31" i="19"/>
  <c r="MA31" i="19"/>
  <c r="MA40" i="19"/>
  <c r="JJ14" i="19"/>
  <c r="MA14" i="19"/>
  <c r="MA30" i="19"/>
  <c r="MB31" i="19"/>
  <c r="JI33" i="19"/>
  <c r="MB16" i="19"/>
  <c r="JI23" i="19"/>
  <c r="JI25" i="19"/>
  <c r="MB29" i="19"/>
  <c r="JI30" i="19"/>
  <c r="MB15" i="19"/>
  <c r="JI16" i="19"/>
  <c r="JI20" i="19"/>
  <c r="JJ29" i="19"/>
  <c r="MA29" i="19"/>
  <c r="MA15" i="19"/>
  <c r="MB21" i="19"/>
  <c r="MA13" i="19"/>
  <c r="JI15" i="19"/>
  <c r="JJ21" i="19"/>
  <c r="JI26" i="19"/>
  <c r="MB26" i="19"/>
  <c r="MB39" i="19"/>
  <c r="LF17" i="19"/>
  <c r="ML13" i="19"/>
  <c r="MR15" i="19"/>
  <c r="LH18" i="19"/>
  <c r="MK21" i="19"/>
  <c r="LB27" i="19"/>
  <c r="MI27" i="19"/>
  <c r="LG24" i="19"/>
  <c r="LG25" i="19"/>
  <c r="MK30" i="19"/>
  <c r="LG34" i="19"/>
  <c r="MK38" i="19"/>
  <c r="ML20" i="19"/>
  <c r="ML21" i="19"/>
  <c r="LH24" i="19"/>
  <c r="MK26" i="19"/>
  <c r="LF32" i="19"/>
  <c r="MR34" i="19"/>
  <c r="LH34" i="19"/>
  <c r="LG36" i="19"/>
  <c r="MK39" i="19"/>
  <c r="MJ17" i="19"/>
  <c r="ML19" i="19"/>
  <c r="LH23" i="19"/>
  <c r="ML25" i="19"/>
  <c r="ML26" i="19"/>
  <c r="MD32" i="19"/>
  <c r="MT29" i="19"/>
  <c r="LH36" i="19"/>
  <c r="LG14" i="19"/>
  <c r="LB17" i="19"/>
  <c r="MN15" i="19"/>
  <c r="MK15" i="19"/>
  <c r="LG16" i="19"/>
  <c r="MK18" i="19"/>
  <c r="ML24" i="19"/>
  <c r="LG29" i="19"/>
  <c r="MK35" i="19"/>
  <c r="KZ17" i="19"/>
  <c r="MF17" i="19"/>
  <c r="MP16" i="19"/>
  <c r="LB22" i="19"/>
  <c r="MI22" i="19"/>
  <c r="LG19" i="19"/>
  <c r="MK20" i="19"/>
  <c r="LG21" i="19"/>
  <c r="LD27" i="19"/>
  <c r="MK23" i="19"/>
  <c r="MQ26" i="19"/>
  <c r="LA32" i="19"/>
  <c r="LH29" i="19"/>
  <c r="MK31" i="19"/>
  <c r="LD37" i="19"/>
  <c r="LD43" i="19" s="1"/>
  <c r="MS34" i="19"/>
  <c r="LG15" i="19"/>
  <c r="ML15" i="19"/>
  <c r="MK16" i="19"/>
  <c r="LA22" i="19"/>
  <c r="MH22" i="19"/>
  <c r="MH43" i="19" s="1"/>
  <c r="LH19" i="19"/>
  <c r="LG20" i="19"/>
  <c r="AU6" i="20"/>
  <c r="LC27" i="19"/>
  <c r="MJ27" i="19"/>
  <c r="LG26" i="19"/>
  <c r="MG32" i="19"/>
  <c r="MK33" i="19"/>
  <c r="KH17" i="19"/>
  <c r="KN40" i="19"/>
  <c r="MQ41" i="19"/>
  <c r="AO24" i="20"/>
  <c r="LP37" i="19"/>
  <c r="AO4" i="20"/>
  <c r="LM17" i="19"/>
  <c r="LQ16" i="19"/>
  <c r="KH22" i="19"/>
  <c r="LO22" i="19"/>
  <c r="KN26" i="19"/>
  <c r="KN29" i="19"/>
  <c r="LR31" i="19"/>
  <c r="KI37" i="19"/>
  <c r="KM39" i="19"/>
  <c r="LL17" i="19"/>
  <c r="KM14" i="19"/>
  <c r="LQ14" i="19"/>
  <c r="KN15" i="19"/>
  <c r="LQ15" i="19"/>
  <c r="LN22" i="19"/>
  <c r="KM19" i="19"/>
  <c r="MR20" i="19"/>
  <c r="KN20" i="19"/>
  <c r="KI27" i="19"/>
  <c r="LP27" i="19"/>
  <c r="KM29" i="19"/>
  <c r="LR30" i="19"/>
  <c r="MT33" i="19"/>
  <c r="LN37" i="19"/>
  <c r="LN43" i="19" s="1"/>
  <c r="KM38" i="19"/>
  <c r="LQ39" i="19"/>
  <c r="KM40" i="19"/>
  <c r="LR40" i="19"/>
  <c r="KM41" i="19"/>
  <c r="LR15" i="19"/>
  <c r="LQ20" i="19"/>
  <c r="LQ21" i="19"/>
  <c r="KN25" i="19"/>
  <c r="LL32" i="19"/>
  <c r="MN30" i="19"/>
  <c r="LQ30" i="19"/>
  <c r="LQ31" i="19"/>
  <c r="MP39" i="19"/>
  <c r="LQ40" i="19"/>
  <c r="MT16" i="19"/>
  <c r="MP19" i="19"/>
  <c r="LR20" i="19"/>
  <c r="KM24" i="19"/>
  <c r="MR25" i="19"/>
  <c r="LQ26" i="19"/>
  <c r="MO29" i="19"/>
  <c r="MT31" i="19"/>
  <c r="KN33" i="19"/>
  <c r="KM34" i="19"/>
  <c r="KM35" i="19"/>
  <c r="LR35" i="19"/>
  <c r="LQ36" i="19"/>
  <c r="MO40" i="19"/>
  <c r="MO19" i="19"/>
  <c r="LQ19" i="19"/>
  <c r="MO20" i="19"/>
  <c r="LQ25" i="19"/>
  <c r="KM31" i="19"/>
  <c r="KM33" i="19"/>
  <c r="LQ34" i="19"/>
  <c r="MP35" i="19"/>
  <c r="LQ35" i="19"/>
  <c r="MR16" i="19"/>
  <c r="KN16" i="19"/>
  <c r="LQ18" i="19"/>
  <c r="MP24" i="19"/>
  <c r="MS30" i="19"/>
  <c r="MR31" i="19"/>
  <c r="MR33" i="19"/>
  <c r="LR33" i="19"/>
  <c r="MP34" i="19"/>
  <c r="LR34" i="19"/>
  <c r="JS18" i="19"/>
  <c r="JS19" i="19"/>
  <c r="KW20" i="19"/>
  <c r="MS21" i="19"/>
  <c r="MO24" i="19"/>
  <c r="MT26" i="19"/>
  <c r="JS26" i="19"/>
  <c r="MT30" i="19"/>
  <c r="MS31" i="19"/>
  <c r="KW31" i="19"/>
  <c r="MO34" i="19"/>
  <c r="KW23" i="19"/>
  <c r="MN25" i="19"/>
  <c r="MS26" i="19"/>
  <c r="JS36" i="19"/>
  <c r="KX39" i="19"/>
  <c r="MS19" i="19"/>
  <c r="JT36" i="19"/>
  <c r="KX20" i="19"/>
  <c r="JT24" i="19"/>
  <c r="KX26" i="19"/>
  <c r="KW29" i="19"/>
  <c r="KW30" i="19"/>
  <c r="KT37" i="19"/>
  <c r="JP37" i="19"/>
  <c r="MT15" i="19"/>
  <c r="KX19" i="19"/>
  <c r="MS24" i="19"/>
  <c r="KX25" i="19"/>
  <c r="KR32" i="19"/>
  <c r="KX29" i="19"/>
  <c r="JM37" i="19"/>
  <c r="MP38" i="19"/>
  <c r="JS39" i="19"/>
  <c r="MS16" i="19"/>
  <c r="KX24" i="19"/>
  <c r="JT40" i="19"/>
  <c r="KW18" i="19"/>
  <c r="MN19" i="19"/>
  <c r="MN20" i="19"/>
  <c r="JS21" i="19"/>
  <c r="KW25" i="19"/>
  <c r="JS31" i="19"/>
  <c r="MS39" i="19"/>
  <c r="KC15" i="19"/>
  <c r="KD20" i="19"/>
  <c r="KC26" i="19"/>
  <c r="MQ29" i="19"/>
  <c r="MO30" i="19"/>
  <c r="KD31" i="19"/>
  <c r="MQ34" i="19"/>
  <c r="MR38" i="19"/>
  <c r="MP40" i="19"/>
  <c r="MO16" i="19"/>
  <c r="KC25" i="19"/>
  <c r="AC7" i="20"/>
  <c r="IR32" i="19"/>
  <c r="JY32" i="19"/>
  <c r="KD30" i="19"/>
  <c r="KC31" i="19"/>
  <c r="KD35" i="19"/>
  <c r="IX42" i="19"/>
  <c r="JV22" i="19"/>
  <c r="IZ21" i="19"/>
  <c r="MP21" i="19"/>
  <c r="JX27" i="19"/>
  <c r="KC24" i="19"/>
  <c r="KC30" i="19"/>
  <c r="IX37" i="19"/>
  <c r="KC35" i="19"/>
  <c r="MO35" i="19"/>
  <c r="IZ38" i="19"/>
  <c r="JX42" i="19"/>
  <c r="KC39" i="19"/>
  <c r="KD40" i="19"/>
  <c r="AC4" i="20"/>
  <c r="JY17" i="19"/>
  <c r="KC16" i="19"/>
  <c r="IW22" i="19"/>
  <c r="MQ20" i="19"/>
  <c r="MO21" i="19"/>
  <c r="JW27" i="19"/>
  <c r="IX32" i="19"/>
  <c r="KC29" i="19"/>
  <c r="IZ33" i="19"/>
  <c r="KC34" i="19"/>
  <c r="IY38" i="19"/>
  <c r="KC40" i="19"/>
  <c r="MR14" i="19"/>
  <c r="MQ19" i="19"/>
  <c r="MP20" i="19"/>
  <c r="IZ26" i="19"/>
  <c r="MP26" i="19"/>
  <c r="IY33" i="19"/>
  <c r="JW37" i="19"/>
  <c r="KD34" i="19"/>
  <c r="MP36" i="19"/>
  <c r="KD38" i="19"/>
  <c r="MQ15" i="19"/>
  <c r="KA22" i="19"/>
  <c r="KC21" i="19"/>
  <c r="MR24" i="19"/>
  <c r="MQ25" i="19"/>
  <c r="MO26" i="19"/>
  <c r="IV32" i="19"/>
  <c r="MQ30" i="19"/>
  <c r="MO31" i="19"/>
  <c r="MQ35" i="19"/>
  <c r="MO36" i="19"/>
  <c r="IW42" i="19"/>
  <c r="IZ41" i="19"/>
  <c r="MP41" i="19"/>
  <c r="JV17" i="19"/>
  <c r="MP15" i="19"/>
  <c r="IT22" i="19"/>
  <c r="IY20" i="19"/>
  <c r="IV27" i="19"/>
  <c r="MP25" i="19"/>
  <c r="KB32" i="19"/>
  <c r="MR29" i="19"/>
  <c r="MP30" i="19"/>
  <c r="MQ40" i="19"/>
  <c r="MO41" i="19"/>
  <c r="S9" i="19"/>
  <c r="AM7" i="19"/>
  <c r="AS27" i="20"/>
  <c r="CB4" i="19"/>
  <c r="CL4" i="19" s="1"/>
  <c r="CV4" i="19" s="1"/>
  <c r="DF4" i="19" s="1"/>
  <c r="DP4" i="19" s="1"/>
  <c r="BR4" i="19"/>
  <c r="BR2" i="19"/>
  <c r="CB2" i="19"/>
  <c r="CL2" i="19" s="1"/>
  <c r="CV2" i="19" s="1"/>
  <c r="DF2" i="19" s="1"/>
  <c r="DP2" i="19" s="1"/>
  <c r="KC13" i="19"/>
  <c r="JX17" i="19"/>
  <c r="AD9" i="20"/>
  <c r="AD10" i="20" s="1"/>
  <c r="CK43" i="19"/>
  <c r="CN7" i="19"/>
  <c r="FP7" i="19"/>
  <c r="IR7" i="19"/>
  <c r="IY13" i="19"/>
  <c r="MD7" i="19"/>
  <c r="KP7" i="19"/>
  <c r="JB7" i="19"/>
  <c r="HN7" i="19"/>
  <c r="FZ7" i="19"/>
  <c r="EL7" i="19"/>
  <c r="CX7" i="19"/>
  <c r="BJ7" i="19"/>
  <c r="V7" i="19"/>
  <c r="IX17" i="19"/>
  <c r="MT13" i="19"/>
  <c r="KG17" i="19"/>
  <c r="CD7" i="19"/>
  <c r="FF7" i="19"/>
  <c r="IH7" i="19"/>
  <c r="LJ7" i="19"/>
  <c r="AK10" i="20"/>
  <c r="MS13" i="19"/>
  <c r="JS14" i="19"/>
  <c r="AN9" i="20"/>
  <c r="AN10" i="20" s="1"/>
  <c r="FM43" i="19"/>
  <c r="X27" i="20"/>
  <c r="AH27" i="20"/>
  <c r="LR13" i="19"/>
  <c r="MQ13" i="19"/>
  <c r="KP17" i="19"/>
  <c r="KW13" i="19"/>
  <c r="LH13" i="19"/>
  <c r="LQ13" i="19"/>
  <c r="JT14" i="19"/>
  <c r="KC14" i="19"/>
  <c r="MB14" i="19"/>
  <c r="AA9" i="20"/>
  <c r="JP17" i="19"/>
  <c r="MR13" i="19"/>
  <c r="MN14" i="19"/>
  <c r="IY14" i="19"/>
  <c r="KX13" i="19"/>
  <c r="LG13" i="19"/>
  <c r="KN14" i="19"/>
  <c r="AV9" i="20"/>
  <c r="JS13" i="19"/>
  <c r="JO17" i="19"/>
  <c r="IZ14" i="19"/>
  <c r="MO13" i="19"/>
  <c r="KW33" i="19"/>
  <c r="KU37" i="19"/>
  <c r="AM43" i="19"/>
  <c r="X9" i="20"/>
  <c r="X10" i="20" s="1"/>
  <c r="AP9" i="20"/>
  <c r="AP10" i="20" s="1"/>
  <c r="GG43" i="19"/>
  <c r="HU43" i="19"/>
  <c r="AS9" i="20"/>
  <c r="AS10" i="20" s="1"/>
  <c r="AZ9" i="19"/>
  <c r="CN9" i="19"/>
  <c r="EB9" i="19"/>
  <c r="FP9" i="19"/>
  <c r="HD9" i="19"/>
  <c r="IR9" i="19"/>
  <c r="KF9" i="19"/>
  <c r="LT9" i="19"/>
  <c r="IZ13" i="19"/>
  <c r="MB13" i="19"/>
  <c r="MK13" i="19"/>
  <c r="JI14" i="19"/>
  <c r="KW14" i="19"/>
  <c r="MK14" i="19"/>
  <c r="IZ15" i="19"/>
  <c r="IY16" i="19"/>
  <c r="KM16" i="19"/>
  <c r="MA16" i="19"/>
  <c r="IS17" i="19"/>
  <c r="MD17" i="19"/>
  <c r="JJ18" i="19"/>
  <c r="KX18" i="19"/>
  <c r="ML18" i="19"/>
  <c r="MT18" i="19"/>
  <c r="MT22" i="19" s="1"/>
  <c r="JI19" i="19"/>
  <c r="KW19" i="19"/>
  <c r="MK19" i="19"/>
  <c r="IZ20" i="19"/>
  <c r="IY21" i="19"/>
  <c r="KM21" i="19"/>
  <c r="MA21" i="19"/>
  <c r="IS22" i="19"/>
  <c r="LC22" i="19"/>
  <c r="LU22" i="19"/>
  <c r="JJ23" i="19"/>
  <c r="KX23" i="19"/>
  <c r="ML23" i="19"/>
  <c r="MT23" i="19"/>
  <c r="JI24" i="19"/>
  <c r="KW24" i="19"/>
  <c r="MK24" i="19"/>
  <c r="IZ25" i="19"/>
  <c r="IY26" i="19"/>
  <c r="KM26" i="19"/>
  <c r="MA26" i="19"/>
  <c r="IS27" i="19"/>
  <c r="LU27" i="19"/>
  <c r="Y7" i="20"/>
  <c r="N6" i="20" s="1"/>
  <c r="IW32" i="19"/>
  <c r="JE32" i="19"/>
  <c r="JW32" i="19"/>
  <c r="KM28" i="19"/>
  <c r="MK28" i="19"/>
  <c r="JI29" i="19"/>
  <c r="JS29" i="19"/>
  <c r="JT30" i="19"/>
  <c r="KM30" i="19"/>
  <c r="JT31" i="19"/>
  <c r="KN31" i="19"/>
  <c r="AA25" i="20"/>
  <c r="P10" i="20" s="1"/>
  <c r="AQ8" i="20"/>
  <c r="JE37" i="19"/>
  <c r="KK37" i="19"/>
  <c r="MQ33" i="19"/>
  <c r="MB34" i="19"/>
  <c r="LH35" i="19"/>
  <c r="MB35" i="19"/>
  <c r="LR36" i="19"/>
  <c r="X43" i="19"/>
  <c r="BP43" i="19"/>
  <c r="DI43" i="19"/>
  <c r="FA43" i="19"/>
  <c r="FK43" i="19"/>
  <c r="GT43" i="19"/>
  <c r="CA43" i="19"/>
  <c r="JN43" i="19"/>
  <c r="IZ39" i="19"/>
  <c r="MK41" i="19"/>
  <c r="AR43" i="19"/>
  <c r="BC43" i="19"/>
  <c r="BN43" i="19"/>
  <c r="CS43" i="19"/>
  <c r="DD43" i="19"/>
  <c r="EC43" i="19"/>
  <c r="EN43" i="19"/>
  <c r="EY43" i="19"/>
  <c r="GD43" i="19"/>
  <c r="GO43" i="19"/>
  <c r="GZ43" i="19"/>
  <c r="HN43" i="19"/>
  <c r="HY43" i="19"/>
  <c r="II43" i="19"/>
  <c r="JG42" i="19"/>
  <c r="LZ42" i="19"/>
  <c r="AW43" i="19"/>
  <c r="DP43" i="19"/>
  <c r="Y26" i="20"/>
  <c r="AF26" i="20"/>
  <c r="AF27" i="20" s="1"/>
  <c r="BR43" i="19"/>
  <c r="AL9" i="20"/>
  <c r="AM26" i="20"/>
  <c r="AM27" i="20" s="1"/>
  <c r="FX43" i="19"/>
  <c r="AT26" i="20"/>
  <c r="AT27" i="20" s="1"/>
  <c r="HL43" i="19"/>
  <c r="KD16" i="19"/>
  <c r="LR16" i="19"/>
  <c r="IR17" i="19"/>
  <c r="MS18" i="19"/>
  <c r="IZ19" i="19"/>
  <c r="KN19" i="19"/>
  <c r="MB19" i="19"/>
  <c r="KD21" i="19"/>
  <c r="LR21" i="19"/>
  <c r="IR22" i="19"/>
  <c r="LT22" i="19"/>
  <c r="MS23" i="19"/>
  <c r="IZ24" i="19"/>
  <c r="KN24" i="19"/>
  <c r="MB24" i="19"/>
  <c r="KD26" i="19"/>
  <c r="LR26" i="19"/>
  <c r="IR27" i="19"/>
  <c r="LT27" i="19"/>
  <c r="KD28" i="19"/>
  <c r="MB28" i="19"/>
  <c r="MT28" i="19"/>
  <c r="IZ29" i="19"/>
  <c r="KX31" i="19"/>
  <c r="AH43" i="19"/>
  <c r="BZ43" i="19"/>
  <c r="DS43" i="19"/>
  <c r="FJ43" i="19"/>
  <c r="FT43" i="19"/>
  <c r="HD43" i="19"/>
  <c r="MI37" i="19"/>
  <c r="JM43" i="19"/>
  <c r="MN41" i="19"/>
  <c r="H43" i="19"/>
  <c r="R43" i="19"/>
  <c r="BB43" i="19"/>
  <c r="BM43" i="19"/>
  <c r="DC43" i="19"/>
  <c r="DN43" i="19"/>
  <c r="EM43" i="19"/>
  <c r="EX43" i="19"/>
  <c r="FH43" i="19"/>
  <c r="GN43" i="19"/>
  <c r="GY43" i="19"/>
  <c r="HX43" i="19"/>
  <c r="IH43" i="19"/>
  <c r="AN43" i="19"/>
  <c r="JL32" i="19"/>
  <c r="JS28" i="19"/>
  <c r="Y9" i="20"/>
  <c r="AF9" i="20"/>
  <c r="AF10" i="20" s="1"/>
  <c r="BQ43" i="19"/>
  <c r="AJ26" i="20"/>
  <c r="AJ27" i="20" s="1"/>
  <c r="EJ43" i="19"/>
  <c r="AT9" i="20"/>
  <c r="AT10" i="20" s="1"/>
  <c r="HK43" i="19"/>
  <c r="IY39" i="19"/>
  <c r="MT39" i="19"/>
  <c r="MT42" i="19" s="1"/>
  <c r="AR26" i="20"/>
  <c r="AR27" i="20" s="1"/>
  <c r="IF43" i="19"/>
  <c r="IZ18" i="19"/>
  <c r="KN18" i="19"/>
  <c r="MR18" i="19"/>
  <c r="IY19" i="19"/>
  <c r="LJ22" i="19"/>
  <c r="IZ23" i="19"/>
  <c r="KN23" i="19"/>
  <c r="MR23" i="19"/>
  <c r="IY24" i="19"/>
  <c r="KD25" i="19"/>
  <c r="LR25" i="19"/>
  <c r="LJ27" i="19"/>
  <c r="KC28" i="19"/>
  <c r="MA28" i="19"/>
  <c r="MS28" i="19"/>
  <c r="MS32" i="19" s="1"/>
  <c r="IY29" i="19"/>
  <c r="MK29" i="19"/>
  <c r="LH30" i="19"/>
  <c r="JI34" i="19"/>
  <c r="AG43" i="19"/>
  <c r="BY43" i="19"/>
  <c r="CI43" i="19"/>
  <c r="DR43" i="19"/>
  <c r="FS43" i="19"/>
  <c r="JG37" i="19"/>
  <c r="LZ37" i="19"/>
  <c r="FW43" i="19"/>
  <c r="Q43" i="19"/>
  <c r="AB43" i="19"/>
  <c r="BA43" i="19"/>
  <c r="BL43" i="19"/>
  <c r="BW43" i="19"/>
  <c r="DB43" i="19"/>
  <c r="DM43" i="19"/>
  <c r="DX43" i="19"/>
  <c r="EL43" i="19"/>
  <c r="EW43" i="19"/>
  <c r="FG43" i="19"/>
  <c r="FQ43" i="19"/>
  <c r="GM43" i="19"/>
  <c r="GX43" i="19"/>
  <c r="HI43" i="19"/>
  <c r="MP28" i="19"/>
  <c r="IT32" i="19"/>
  <c r="Z26" i="20"/>
  <c r="Z27" i="20" s="1"/>
  <c r="T43" i="19"/>
  <c r="AG9" i="20"/>
  <c r="CU43" i="19"/>
  <c r="EI43" i="19"/>
  <c r="AJ9" i="20"/>
  <c r="AJ10" i="20" s="1"/>
  <c r="AU26" i="20"/>
  <c r="KD14" i="19"/>
  <c r="LR14" i="19"/>
  <c r="MP14" i="19"/>
  <c r="JT16" i="19"/>
  <c r="LH16" i="19"/>
  <c r="MN16" i="19"/>
  <c r="IY18" i="19"/>
  <c r="KM18" i="19"/>
  <c r="MQ18" i="19"/>
  <c r="KD19" i="19"/>
  <c r="LR19" i="19"/>
  <c r="JT21" i="19"/>
  <c r="LH21" i="19"/>
  <c r="MN21" i="19"/>
  <c r="KZ22" i="19"/>
  <c r="IY23" i="19"/>
  <c r="KM23" i="19"/>
  <c r="MQ23" i="19"/>
  <c r="KD24" i="19"/>
  <c r="LR24" i="19"/>
  <c r="JT26" i="19"/>
  <c r="LH26" i="19"/>
  <c r="MN26" i="19"/>
  <c r="KZ27" i="19"/>
  <c r="JJ28" i="19"/>
  <c r="JT28" i="19"/>
  <c r="LR28" i="19"/>
  <c r="MR28" i="19"/>
  <c r="ML29" i="19"/>
  <c r="LH31" i="19"/>
  <c r="JJ34" i="19"/>
  <c r="JS34" i="19"/>
  <c r="IZ36" i="19"/>
  <c r="AQ43" i="19"/>
  <c r="CH43" i="19"/>
  <c r="CR43" i="19"/>
  <c r="EB43" i="19"/>
  <c r="GC43" i="19"/>
  <c r="BH43" i="19"/>
  <c r="JH43" i="19"/>
  <c r="AA43" i="19"/>
  <c r="AL43" i="19"/>
  <c r="BK43" i="19"/>
  <c r="BV43" i="19"/>
  <c r="CF43" i="19"/>
  <c r="DL43" i="19"/>
  <c r="DW43" i="19"/>
  <c r="EV43" i="19"/>
  <c r="FF43" i="19"/>
  <c r="FP43" i="19"/>
  <c r="GW43" i="19"/>
  <c r="HH43" i="19"/>
  <c r="ID43" i="19"/>
  <c r="IN43" i="19"/>
  <c r="KZ42" i="19"/>
  <c r="IY34" i="19"/>
  <c r="MT34" i="19"/>
  <c r="Z9" i="20"/>
  <c r="Z10" i="20" s="1"/>
  <c r="S43" i="19"/>
  <c r="AC9" i="20"/>
  <c r="AN26" i="20"/>
  <c r="AN27" i="20" s="1"/>
  <c r="FN43" i="19"/>
  <c r="AO26" i="20"/>
  <c r="AF9" i="19"/>
  <c r="BT9" i="19"/>
  <c r="DH9" i="19"/>
  <c r="EV9" i="19"/>
  <c r="GJ9" i="19"/>
  <c r="HX9" i="19"/>
  <c r="JL9" i="19"/>
  <c r="KZ9" i="19"/>
  <c r="MN9" i="19"/>
  <c r="MP13" i="19"/>
  <c r="JT15" i="19"/>
  <c r="LH15" i="19"/>
  <c r="KD18" i="19"/>
  <c r="LR18" i="19"/>
  <c r="MP18" i="19"/>
  <c r="JT20" i="19"/>
  <c r="LH20" i="19"/>
  <c r="JO22" i="19"/>
  <c r="KD23" i="19"/>
  <c r="LR23" i="19"/>
  <c r="MP23" i="19"/>
  <c r="JT25" i="19"/>
  <c r="LH25" i="19"/>
  <c r="JO27" i="19"/>
  <c r="JI28" i="19"/>
  <c r="LG28" i="19"/>
  <c r="LQ28" i="19"/>
  <c r="MQ28" i="19"/>
  <c r="KD29" i="19"/>
  <c r="LQ29" i="19"/>
  <c r="MP29" i="19"/>
  <c r="IY31" i="19"/>
  <c r="ML31" i="19"/>
  <c r="JT34" i="19"/>
  <c r="JJ36" i="19"/>
  <c r="G43" i="19"/>
  <c r="AP43" i="19"/>
  <c r="CQ43" i="19"/>
  <c r="GB43" i="19"/>
  <c r="HT43" i="19"/>
  <c r="DZ43" i="19"/>
  <c r="IW43" i="19"/>
  <c r="KD39" i="19"/>
  <c r="LG39" i="19"/>
  <c r="JT41" i="19"/>
  <c r="Z43" i="19"/>
  <c r="AK43" i="19"/>
  <c r="AV43" i="19"/>
  <c r="BJ43" i="19"/>
  <c r="BU43" i="19"/>
  <c r="CE43" i="19"/>
  <c r="CO43" i="19"/>
  <c r="DK43" i="19"/>
  <c r="DV43" i="19"/>
  <c r="EG43" i="19"/>
  <c r="FZ43" i="19"/>
  <c r="GV43" i="19"/>
  <c r="HG43" i="19"/>
  <c r="HR43" i="19"/>
  <c r="IM43" i="19"/>
  <c r="AB26" i="20"/>
  <c r="AX43" i="19"/>
  <c r="IY40" i="19"/>
  <c r="MS40" i="19"/>
  <c r="IY41" i="19"/>
  <c r="MR41" i="19"/>
  <c r="KD13" i="19"/>
  <c r="JJ16" i="19"/>
  <c r="KX16" i="19"/>
  <c r="ML16" i="19"/>
  <c r="KC18" i="19"/>
  <c r="KC23" i="19"/>
  <c r="AD24" i="20"/>
  <c r="E13" i="20" s="1"/>
  <c r="AH7" i="20"/>
  <c r="F26" i="20" s="1"/>
  <c r="AQ24" i="20"/>
  <c r="IZ28" i="19"/>
  <c r="KX28" i="19"/>
  <c r="LH28" i="19"/>
  <c r="MO28" i="19"/>
  <c r="LR29" i="19"/>
  <c r="IZ31" i="19"/>
  <c r="MN31" i="19"/>
  <c r="IP37" i="19"/>
  <c r="AV25" i="20" s="1"/>
  <c r="KD33" i="19"/>
  <c r="LA37" i="19"/>
  <c r="KN34" i="19"/>
  <c r="KW34" i="19"/>
  <c r="JI35" i="19"/>
  <c r="KD36" i="19"/>
  <c r="F43" i="19"/>
  <c r="P43" i="19"/>
  <c r="AZ43" i="19"/>
  <c r="DA43" i="19"/>
  <c r="GL43" i="19"/>
  <c r="KZ37" i="19"/>
  <c r="CL42" i="19"/>
  <c r="KV43" i="19"/>
  <c r="LR38" i="19"/>
  <c r="LH39" i="19"/>
  <c r="KW40" i="19"/>
  <c r="KW41" i="19"/>
  <c r="D43" i="19"/>
  <c r="AJ43" i="19"/>
  <c r="AU43" i="19"/>
  <c r="BT43" i="19"/>
  <c r="CD43" i="19"/>
  <c r="CN43" i="19"/>
  <c r="DU43" i="19"/>
  <c r="EF43" i="19"/>
  <c r="FL43" i="19"/>
  <c r="FV43" i="19"/>
  <c r="HF43" i="19"/>
  <c r="HQ43" i="19"/>
  <c r="AM9" i="20"/>
  <c r="AM10" i="20" s="1"/>
  <c r="AQ9" i="20"/>
  <c r="IE43" i="19"/>
  <c r="AR9" i="20"/>
  <c r="AR10" i="20" s="1"/>
  <c r="KW38" i="19"/>
  <c r="KU42" i="19"/>
  <c r="AE26" i="20"/>
  <c r="AE27" i="20" s="1"/>
  <c r="CB43" i="19"/>
  <c r="V9" i="19"/>
  <c r="BJ9" i="19"/>
  <c r="CX9" i="19"/>
  <c r="EL9" i="19"/>
  <c r="FZ9" i="19"/>
  <c r="HN9" i="19"/>
  <c r="JB9" i="19"/>
  <c r="KP9" i="19"/>
  <c r="JT13" i="19"/>
  <c r="JT18" i="19"/>
  <c r="JT23" i="19"/>
  <c r="LE27" i="19"/>
  <c r="IY28" i="19"/>
  <c r="KW28" i="19"/>
  <c r="MN28" i="19"/>
  <c r="JJ31" i="19"/>
  <c r="LG33" i="19"/>
  <c r="KX34" i="19"/>
  <c r="KN35" i="19"/>
  <c r="KN36" i="19"/>
  <c r="O43" i="19"/>
  <c r="CZ43" i="19"/>
  <c r="ER43" i="19"/>
  <c r="GK43" i="19"/>
  <c r="IC43" i="19"/>
  <c r="IU43" i="19"/>
  <c r="JE43" i="19"/>
  <c r="MQ38" i="19"/>
  <c r="C43" i="19"/>
  <c r="M43" i="19"/>
  <c r="AI43" i="19"/>
  <c r="AT43" i="19"/>
  <c r="BE43" i="19"/>
  <c r="CX43" i="19"/>
  <c r="DT43" i="19"/>
  <c r="EE43" i="19"/>
  <c r="EP43" i="19"/>
  <c r="FU43" i="19"/>
  <c r="GF43" i="19"/>
  <c r="HE43" i="19"/>
  <c r="HP43" i="19"/>
  <c r="IA43" i="19"/>
  <c r="AE9" i="20"/>
  <c r="AE10" i="20" s="1"/>
  <c r="AK26" i="20"/>
  <c r="AK27" i="20" s="1"/>
  <c r="IY35" i="19"/>
  <c r="MS35" i="19"/>
  <c r="AH9" i="20"/>
  <c r="AO9" i="20"/>
  <c r="GH43" i="19"/>
  <c r="AP26" i="20"/>
  <c r="AP27" i="20" s="1"/>
  <c r="KN28" i="19"/>
  <c r="ML28" i="19"/>
  <c r="KZ32" i="19"/>
  <c r="Y43" i="19"/>
  <c r="DJ43" i="19"/>
  <c r="FB43" i="19"/>
  <c r="GU43" i="19"/>
  <c r="IL43" i="19"/>
  <c r="HV43" i="19"/>
  <c r="JZ43" i="19"/>
  <c r="KT43" i="19"/>
  <c r="LP43" i="19"/>
  <c r="LR39" i="19"/>
  <c r="ML39" i="19"/>
  <c r="MK40" i="19"/>
  <c r="LH41" i="19"/>
  <c r="MB41" i="19"/>
  <c r="B43" i="19"/>
  <c r="L43" i="19"/>
  <c r="AS43" i="19"/>
  <c r="BD43" i="19"/>
  <c r="CJ43" i="19"/>
  <c r="CT43" i="19"/>
  <c r="ED43" i="19"/>
  <c r="EO43" i="19"/>
  <c r="GE43" i="19"/>
  <c r="GP43" i="19"/>
  <c r="HO43" i="19"/>
  <c r="HZ43" i="19"/>
  <c r="IJ43" i="19"/>
  <c r="MI42" i="19"/>
  <c r="DY43" i="19"/>
  <c r="AC26" i="20"/>
  <c r="MN29" i="19"/>
  <c r="JS30" i="19"/>
  <c r="LG30" i="19"/>
  <c r="KC33" i="19"/>
  <c r="LQ33" i="19"/>
  <c r="MO33" i="19"/>
  <c r="MN34" i="19"/>
  <c r="JS35" i="19"/>
  <c r="LG35" i="19"/>
  <c r="KF37" i="19"/>
  <c r="KC38" i="19"/>
  <c r="LQ38" i="19"/>
  <c r="MO38" i="19"/>
  <c r="MO42" i="19" s="1"/>
  <c r="MN39" i="19"/>
  <c r="JS40" i="19"/>
  <c r="LG40" i="19"/>
  <c r="JJ41" i="19"/>
  <c r="KX41" i="19"/>
  <c r="ML41" i="19"/>
  <c r="KF42" i="19"/>
  <c r="N5" i="20"/>
  <c r="B9" i="20"/>
  <c r="N9" i="20"/>
  <c r="N10" i="20"/>
  <c r="D12" i="20"/>
  <c r="Q15" i="20"/>
  <c r="U19" i="20"/>
  <c r="M24" i="20"/>
  <c r="D25" i="20"/>
  <c r="N29" i="20"/>
  <c r="H30" i="20"/>
  <c r="JJ30" i="19"/>
  <c r="KX30" i="19"/>
  <c r="ML30" i="19"/>
  <c r="JT33" i="19"/>
  <c r="LH33" i="19"/>
  <c r="MN33" i="19"/>
  <c r="JJ35" i="19"/>
  <c r="KX35" i="19"/>
  <c r="ML35" i="19"/>
  <c r="JV37" i="19"/>
  <c r="JT38" i="19"/>
  <c r="LH38" i="19"/>
  <c r="MN38" i="19"/>
  <c r="JJ40" i="19"/>
  <c r="KX40" i="19"/>
  <c r="ML40" i="19"/>
  <c r="JV42" i="19"/>
  <c r="M5" i="20"/>
  <c r="M6" i="20"/>
  <c r="A8" i="20"/>
  <c r="A9" i="20"/>
  <c r="M9" i="20"/>
  <c r="M10" i="20"/>
  <c r="C12" i="20"/>
  <c r="P15" i="20"/>
  <c r="T19" i="20"/>
  <c r="L24" i="20"/>
  <c r="M25" i="20"/>
  <c r="D26" i="20"/>
  <c r="M29" i="20"/>
  <c r="G30" i="20"/>
  <c r="JS33" i="19"/>
  <c r="IT37" i="19"/>
  <c r="JS38" i="19"/>
  <c r="IT42" i="19"/>
  <c r="L5" i="20"/>
  <c r="L6" i="20"/>
  <c r="L10" i="20"/>
  <c r="D13" i="20"/>
  <c r="U14" i="20"/>
  <c r="Q18" i="20"/>
  <c r="L25" i="20"/>
  <c r="P28" i="20"/>
  <c r="F30" i="20"/>
  <c r="IZ30" i="19"/>
  <c r="KN30" i="19"/>
  <c r="MB30" i="19"/>
  <c r="JJ33" i="19"/>
  <c r="KX33" i="19"/>
  <c r="ML33" i="19"/>
  <c r="IZ35" i="19"/>
  <c r="IY36" i="19"/>
  <c r="JJ38" i="19"/>
  <c r="KX38" i="19"/>
  <c r="ML38" i="19"/>
  <c r="IZ40" i="19"/>
  <c r="K9" i="20"/>
  <c r="K10" i="20"/>
  <c r="C13" i="20"/>
  <c r="T14" i="20"/>
  <c r="O28" i="20"/>
  <c r="I29" i="20"/>
  <c r="IY30" i="19"/>
  <c r="MS33" i="19"/>
  <c r="IR37" i="19"/>
  <c r="LT37" i="19"/>
  <c r="MS38" i="19"/>
  <c r="IR42" i="19"/>
  <c r="LT42" i="19"/>
  <c r="U15" i="20"/>
  <c r="Q19" i="20"/>
  <c r="H25" i="20"/>
  <c r="H29" i="20"/>
  <c r="LJ37" i="19"/>
  <c r="LJ42" i="19"/>
  <c r="P24" i="20"/>
  <c r="G25" i="20"/>
  <c r="H26" i="20"/>
  <c r="M28" i="20"/>
  <c r="G29" i="20"/>
  <c r="O5" i="20"/>
  <c r="O6" i="20"/>
  <c r="C8" i="20"/>
  <c r="C9" i="20"/>
  <c r="O9" i="20"/>
  <c r="O10" i="20"/>
  <c r="E12" i="20"/>
  <c r="P14" i="20"/>
  <c r="T18" i="20"/>
  <c r="O25" i="20"/>
  <c r="O29" i="20"/>
  <c r="MR27" i="19" l="1"/>
  <c r="LE43" i="19"/>
  <c r="MP37" i="19"/>
  <c r="LY43" i="19"/>
  <c r="MI43" i="19"/>
  <c r="MR42" i="19"/>
  <c r="BG43" i="19"/>
  <c r="DE43" i="19"/>
  <c r="HB43" i="19"/>
  <c r="MO37" i="19"/>
  <c r="MS42" i="19"/>
  <c r="MS43" i="19" s="1"/>
  <c r="CV43" i="19"/>
  <c r="MT37" i="19"/>
  <c r="MQ32" i="19"/>
  <c r="MP22" i="19"/>
  <c r="R15" i="20"/>
  <c r="B13" i="20"/>
  <c r="R19" i="20"/>
  <c r="MT27" i="19"/>
  <c r="MT43" i="19" s="1"/>
  <c r="MS37" i="19"/>
  <c r="J43" i="19"/>
  <c r="MQ27" i="19"/>
  <c r="N25" i="20"/>
  <c r="KR43" i="19"/>
  <c r="JD43" i="19"/>
  <c r="E26" i="20"/>
  <c r="MS17" i="19"/>
  <c r="E30" i="20"/>
  <c r="Q29" i="20"/>
  <c r="MQ42" i="19"/>
  <c r="F9" i="20"/>
  <c r="F13" i="20"/>
  <c r="AC10" i="20"/>
  <c r="AA10" i="20"/>
  <c r="AA27" i="20"/>
  <c r="JO43" i="19"/>
  <c r="AG10" i="20"/>
  <c r="IX43" i="19"/>
  <c r="JY43" i="19"/>
  <c r="MP42" i="19"/>
  <c r="IV43" i="19"/>
  <c r="KS43" i="19"/>
  <c r="LB43" i="19"/>
  <c r="KK43" i="19"/>
  <c r="LF43" i="19"/>
  <c r="JR43" i="19"/>
  <c r="KA43" i="19"/>
  <c r="AC27" i="20"/>
  <c r="AB27" i="20"/>
  <c r="AU27" i="20"/>
  <c r="AG27" i="20"/>
  <c r="AI27" i="20"/>
  <c r="U29" i="19"/>
  <c r="U30" i="19" s="1"/>
  <c r="U31" i="19" s="1"/>
  <c r="U33" i="19" s="1"/>
  <c r="U34" i="19" s="1"/>
  <c r="U35" i="19" s="1"/>
  <c r="U36" i="19" s="1"/>
  <c r="U38" i="19" s="1"/>
  <c r="U39" i="19" s="1"/>
  <c r="U40" i="19" s="1"/>
  <c r="U41" i="19" s="1"/>
  <c r="AE28" i="19"/>
  <c r="MR32" i="19"/>
  <c r="MA32" i="19"/>
  <c r="MT32" i="19"/>
  <c r="MT17" i="19"/>
  <c r="JS27" i="19"/>
  <c r="KH43" i="19"/>
  <c r="KI43" i="19"/>
  <c r="MR22" i="19"/>
  <c r="MQ37" i="19"/>
  <c r="ET43" i="19"/>
  <c r="MR17" i="19"/>
  <c r="MG43" i="19"/>
  <c r="KU43" i="19"/>
  <c r="MS27" i="19"/>
  <c r="MS22" i="19"/>
  <c r="DF43" i="19"/>
  <c r="JX43" i="19"/>
  <c r="MR37" i="19"/>
  <c r="JC43" i="19"/>
  <c r="AU10" i="20"/>
  <c r="ME43" i="19"/>
  <c r="MK22" i="19"/>
  <c r="HA43" i="19"/>
  <c r="LC43" i="19"/>
  <c r="FD43" i="19"/>
  <c r="AO10" i="20"/>
  <c r="LK43" i="19"/>
  <c r="AO27" i="20"/>
  <c r="FC43" i="19"/>
  <c r="LM43" i="19"/>
  <c r="MQ22" i="19"/>
  <c r="LL43" i="19"/>
  <c r="AL27" i="20"/>
  <c r="MU36" i="19"/>
  <c r="MO32" i="19"/>
  <c r="KG43" i="19"/>
  <c r="KM27" i="19"/>
  <c r="KQ43" i="19"/>
  <c r="MF43" i="19"/>
  <c r="MU19" i="19"/>
  <c r="MV20" i="19"/>
  <c r="MU25" i="19"/>
  <c r="MO27" i="19"/>
  <c r="AW6" i="20"/>
  <c r="MO22" i="19"/>
  <c r="LA43" i="19"/>
  <c r="MU30" i="19"/>
  <c r="KC32" i="19"/>
  <c r="JW43" i="19"/>
  <c r="MV15" i="19"/>
  <c r="LV43" i="19"/>
  <c r="MP27" i="19"/>
  <c r="KC27" i="19"/>
  <c r="MV24" i="19"/>
  <c r="LU43" i="19"/>
  <c r="MO17" i="19"/>
  <c r="MA22" i="19"/>
  <c r="AL10" i="20"/>
  <c r="MA17" i="19"/>
  <c r="AW22" i="20"/>
  <c r="MK42" i="19"/>
  <c r="KC42" i="19"/>
  <c r="IZ37" i="19"/>
  <c r="ML27" i="19"/>
  <c r="LQ37" i="19"/>
  <c r="N28" i="20"/>
  <c r="KW32" i="19"/>
  <c r="AI10" i="20"/>
  <c r="MK27" i="19"/>
  <c r="MV30" i="19"/>
  <c r="MD43" i="19"/>
  <c r="AW8" i="20"/>
  <c r="GQ43" i="19"/>
  <c r="MU24" i="19"/>
  <c r="AW23" i="20"/>
  <c r="GR43" i="19"/>
  <c r="AQ27" i="20"/>
  <c r="LQ17" i="19"/>
  <c r="ML37" i="19"/>
  <c r="MA37" i="19"/>
  <c r="AW5" i="20"/>
  <c r="AV10" i="20"/>
  <c r="IO43" i="19"/>
  <c r="ML22" i="19"/>
  <c r="AV27" i="20"/>
  <c r="ML17" i="19"/>
  <c r="MB37" i="19"/>
  <c r="MB27" i="19"/>
  <c r="LR22" i="19"/>
  <c r="LR37" i="19"/>
  <c r="JT37" i="19"/>
  <c r="JS42" i="19"/>
  <c r="LQ42" i="19"/>
  <c r="JS37" i="19"/>
  <c r="LQ27" i="19"/>
  <c r="LR27" i="19"/>
  <c r="JT22" i="19"/>
  <c r="MU20" i="19"/>
  <c r="IY22" i="19"/>
  <c r="KW27" i="19"/>
  <c r="IZ27" i="19"/>
  <c r="IZ22" i="19"/>
  <c r="KX22" i="19"/>
  <c r="LH32" i="19"/>
  <c r="KX27" i="19"/>
  <c r="KW22" i="19"/>
  <c r="KP43" i="19"/>
  <c r="KN22" i="19"/>
  <c r="MB42" i="19"/>
  <c r="KD42" i="19"/>
  <c r="KC37" i="19"/>
  <c r="MA27" i="19"/>
  <c r="KD22" i="19"/>
  <c r="MB22" i="19"/>
  <c r="LH27" i="19"/>
  <c r="KC22" i="19"/>
  <c r="LG22" i="19"/>
  <c r="KN27" i="19"/>
  <c r="KD17" i="19"/>
  <c r="LG42" i="19"/>
  <c r="LH37" i="19"/>
  <c r="JI37" i="19"/>
  <c r="MU40" i="19"/>
  <c r="JI27" i="19"/>
  <c r="LG27" i="19"/>
  <c r="MU15" i="19"/>
  <c r="LG17" i="19"/>
  <c r="KN42" i="19"/>
  <c r="MU35" i="19"/>
  <c r="MN27" i="19"/>
  <c r="MN22" i="19"/>
  <c r="KM22" i="19"/>
  <c r="MV19" i="19"/>
  <c r="JI42" i="19"/>
  <c r="JT42" i="19"/>
  <c r="JI32" i="19"/>
  <c r="JJ27" i="19"/>
  <c r="JJ22" i="19"/>
  <c r="JI22" i="19"/>
  <c r="JL43" i="19"/>
  <c r="JT17" i="19"/>
  <c r="MK17" i="19"/>
  <c r="IR43" i="19"/>
  <c r="LQ22" i="19"/>
  <c r="IT43" i="19"/>
  <c r="LH22" i="19"/>
  <c r="ES43" i="19"/>
  <c r="IS43" i="19"/>
  <c r="MV25" i="19"/>
  <c r="MV36" i="19"/>
  <c r="MA42" i="19"/>
  <c r="IY42" i="19"/>
  <c r="KM37" i="19"/>
  <c r="KM32" i="19"/>
  <c r="LT43" i="19"/>
  <c r="JJ37" i="19"/>
  <c r="MQ17" i="19"/>
  <c r="MK37" i="19"/>
  <c r="KM42" i="19"/>
  <c r="LQ32" i="19"/>
  <c r="LR32" i="19"/>
  <c r="KN37" i="19"/>
  <c r="JS22" i="19"/>
  <c r="JS32" i="19"/>
  <c r="IY27" i="19"/>
  <c r="IZ17" i="19"/>
  <c r="IZ42" i="19"/>
  <c r="IY37" i="19"/>
  <c r="MV35" i="19"/>
  <c r="AW7" i="19"/>
  <c r="AN3" i="19"/>
  <c r="AM9" i="19"/>
  <c r="AH10" i="20"/>
  <c r="AQ10" i="20"/>
  <c r="AW7" i="20"/>
  <c r="AW24" i="20"/>
  <c r="EJ4" i="19"/>
  <c r="ET4" i="19" s="1"/>
  <c r="FD4" i="19" s="1"/>
  <c r="FN4" i="19" s="1"/>
  <c r="FX4" i="19" s="1"/>
  <c r="DZ4" i="19"/>
  <c r="P18" i="20"/>
  <c r="A12" i="20"/>
  <c r="D29" i="20"/>
  <c r="L28" i="20"/>
  <c r="AD26" i="20"/>
  <c r="AW26" i="20" s="1"/>
  <c r="CL43" i="19"/>
  <c r="MU31" i="19"/>
  <c r="MV31" i="19"/>
  <c r="KX37" i="19"/>
  <c r="LG37" i="19"/>
  <c r="JT27" i="19"/>
  <c r="MB32" i="19"/>
  <c r="MB17" i="19"/>
  <c r="JS17" i="19"/>
  <c r="MU18" i="19"/>
  <c r="P19" i="20"/>
  <c r="A13" i="20"/>
  <c r="D30" i="20"/>
  <c r="L29" i="20"/>
  <c r="KN32" i="19"/>
  <c r="MP32" i="19"/>
  <c r="LR17" i="19"/>
  <c r="MV18" i="19"/>
  <c r="MU39" i="19"/>
  <c r="MV39" i="19"/>
  <c r="MU21" i="19"/>
  <c r="MV21" i="19"/>
  <c r="MU16" i="19"/>
  <c r="MV16" i="19"/>
  <c r="EJ2" i="19"/>
  <c r="ET2" i="19" s="1"/>
  <c r="FD2" i="19" s="1"/>
  <c r="FN2" i="19" s="1"/>
  <c r="FX2" i="19" s="1"/>
  <c r="DZ2" i="19"/>
  <c r="KD32" i="19"/>
  <c r="LJ43" i="19"/>
  <c r="JV43" i="19"/>
  <c r="ML32" i="19"/>
  <c r="KW42" i="19"/>
  <c r="IZ32" i="19"/>
  <c r="KW37" i="19"/>
  <c r="MU23" i="19"/>
  <c r="LH17" i="19"/>
  <c r="MU14" i="19"/>
  <c r="MV14" i="19"/>
  <c r="MU34" i="19"/>
  <c r="MV34" i="19"/>
  <c r="MU26" i="19"/>
  <c r="MV26" i="19"/>
  <c r="DO43" i="19"/>
  <c r="IY32" i="19"/>
  <c r="KD37" i="19"/>
  <c r="KX32" i="19"/>
  <c r="MP17" i="19"/>
  <c r="MV23" i="19"/>
  <c r="KW17" i="19"/>
  <c r="KC17" i="19"/>
  <c r="JJ42" i="19"/>
  <c r="LG32" i="19"/>
  <c r="KD27" i="19"/>
  <c r="KZ43" i="19"/>
  <c r="IP43" i="19"/>
  <c r="MV40" i="19"/>
  <c r="AW25" i="20"/>
  <c r="JG43" i="19"/>
  <c r="MK32" i="19"/>
  <c r="MN37" i="19"/>
  <c r="MU33" i="19"/>
  <c r="MV33" i="19"/>
  <c r="MU29" i="19"/>
  <c r="MV29" i="19"/>
  <c r="MN32" i="19"/>
  <c r="MU28" i="19"/>
  <c r="MV28" i="19"/>
  <c r="KX42" i="19"/>
  <c r="LH42" i="19"/>
  <c r="JJ32" i="19"/>
  <c r="LZ43" i="19"/>
  <c r="AW9" i="20"/>
  <c r="KX17" i="19"/>
  <c r="MN42" i="19"/>
  <c r="MU38" i="19"/>
  <c r="MV38" i="19"/>
  <c r="MU41" i="19"/>
  <c r="MV41" i="19"/>
  <c r="ML42" i="19"/>
  <c r="LR42" i="19"/>
  <c r="JT32" i="19"/>
  <c r="IY17" i="19"/>
  <c r="MR43" i="19" l="1"/>
  <c r="AO28" i="19"/>
  <c r="AO29" i="19" s="1"/>
  <c r="AO30" i="19" s="1"/>
  <c r="AO31" i="19" s="1"/>
  <c r="AO33" i="19" s="1"/>
  <c r="AO34" i="19" s="1"/>
  <c r="AO35" i="19" s="1"/>
  <c r="AO36" i="19" s="1"/>
  <c r="AO38" i="19" s="1"/>
  <c r="AO39" i="19" s="1"/>
  <c r="AO40" i="19" s="1"/>
  <c r="AO41" i="19" s="1"/>
  <c r="AE29" i="19"/>
  <c r="AE30" i="19" s="1"/>
  <c r="AE31" i="19" s="1"/>
  <c r="AE33" i="19" s="1"/>
  <c r="AE34" i="19" s="1"/>
  <c r="AE35" i="19" s="1"/>
  <c r="AE36" i="19" s="1"/>
  <c r="AE38" i="19" s="1"/>
  <c r="AE39" i="19" s="1"/>
  <c r="AE40" i="19" s="1"/>
  <c r="AE41" i="19" s="1"/>
  <c r="MQ43" i="19"/>
  <c r="MO43" i="19"/>
  <c r="LQ43" i="19"/>
  <c r="LR43" i="19"/>
  <c r="KC43" i="19"/>
  <c r="MA43" i="19"/>
  <c r="IZ43" i="19"/>
  <c r="MK43" i="19"/>
  <c r="ML43" i="19"/>
  <c r="LH43" i="19"/>
  <c r="AD27" i="20"/>
  <c r="JT43" i="19"/>
  <c r="IY43" i="19"/>
  <c r="MB43" i="19"/>
  <c r="MV32" i="19"/>
  <c r="LG43" i="19"/>
  <c r="MV27" i="19"/>
  <c r="JS43" i="19"/>
  <c r="KW43" i="19"/>
  <c r="MU32" i="19"/>
  <c r="MU42" i="19"/>
  <c r="MP43" i="19"/>
  <c r="KD43" i="19"/>
  <c r="MU22" i="19"/>
  <c r="BG7" i="19"/>
  <c r="AX3" i="19"/>
  <c r="AW9" i="19"/>
  <c r="BA25" i="20"/>
  <c r="AY28" i="19"/>
  <c r="MU37" i="19"/>
  <c r="MV37" i="19"/>
  <c r="MU27" i="19"/>
  <c r="GH2" i="19"/>
  <c r="GR2" i="19"/>
  <c r="MV42" i="19"/>
  <c r="MV22" i="19"/>
  <c r="KX43" i="19"/>
  <c r="GH4" i="19"/>
  <c r="GR4" i="19"/>
  <c r="BQ7" i="19" l="1"/>
  <c r="BG9" i="19"/>
  <c r="BH3" i="19"/>
  <c r="CA7" i="19"/>
  <c r="BI28" i="19"/>
  <c r="BS28" i="19" s="1"/>
  <c r="AY29" i="19"/>
  <c r="AY30" i="19" s="1"/>
  <c r="AY31" i="19" s="1"/>
  <c r="AY33" i="19" s="1"/>
  <c r="AY34" i="19" s="1"/>
  <c r="AY35" i="19" s="1"/>
  <c r="AY36" i="19" s="1"/>
  <c r="AY38" i="19" s="1"/>
  <c r="AY39" i="19" s="1"/>
  <c r="AY40" i="19" s="1"/>
  <c r="AY41" i="19" s="1"/>
  <c r="HB4" i="19"/>
  <c r="HL4" i="19" s="1"/>
  <c r="HV4" i="19" s="1"/>
  <c r="IZ4" i="19"/>
  <c r="JJ4" i="19" s="1"/>
  <c r="JT4" i="19" s="1"/>
  <c r="KD4" i="19" s="1"/>
  <c r="KN4" i="19" s="1"/>
  <c r="KX4" i="19" s="1"/>
  <c r="LH4" i="19" s="1"/>
  <c r="LR4" i="19" s="1"/>
  <c r="MB4" i="19" s="1"/>
  <c r="ML4" i="19" s="1"/>
  <c r="MV4" i="19" s="1"/>
  <c r="HB2" i="19"/>
  <c r="HL2" i="19" s="1"/>
  <c r="HV2" i="19" s="1"/>
  <c r="IZ2" i="19"/>
  <c r="JJ2" i="19" s="1"/>
  <c r="JT2" i="19" s="1"/>
  <c r="KD2" i="19" s="1"/>
  <c r="KN2" i="19" s="1"/>
  <c r="KX2" i="19" s="1"/>
  <c r="LH2" i="19" s="1"/>
  <c r="LR2" i="19" s="1"/>
  <c r="MB2" i="19" s="1"/>
  <c r="ML2" i="19" s="1"/>
  <c r="MV2" i="19" s="1"/>
  <c r="BS29" i="19" l="1"/>
  <c r="BS30" i="19" s="1"/>
  <c r="BS31" i="19" s="1"/>
  <c r="BS33" i="19" s="1"/>
  <c r="BS34" i="19" s="1"/>
  <c r="BS35" i="19" s="1"/>
  <c r="BS36" i="19" s="1"/>
  <c r="BS38" i="19" s="1"/>
  <c r="BS39" i="19" s="1"/>
  <c r="BS40" i="19" s="1"/>
  <c r="BS41" i="19" s="1"/>
  <c r="CC28" i="19"/>
  <c r="BQ9" i="19"/>
  <c r="BR3" i="19"/>
  <c r="CK7" i="19"/>
  <c r="CB3" i="19"/>
  <c r="CA9" i="19"/>
  <c r="BI29" i="19"/>
  <c r="BI30" i="19" s="1"/>
  <c r="BI31" i="19" s="1"/>
  <c r="BI33" i="19" s="1"/>
  <c r="BI34" i="19" s="1"/>
  <c r="BI35" i="19" s="1"/>
  <c r="BI36" i="19" s="1"/>
  <c r="BI38" i="19" s="1"/>
  <c r="BI39" i="19" s="1"/>
  <c r="BI40" i="19" s="1"/>
  <c r="BI41" i="19" s="1"/>
  <c r="IF4" i="19"/>
  <c r="IP4" i="19"/>
  <c r="IF2" i="19"/>
  <c r="IP2" i="19"/>
  <c r="CC29" i="19" l="1"/>
  <c r="CC30" i="19" s="1"/>
  <c r="CC31" i="19" s="1"/>
  <c r="CC33" i="19" s="1"/>
  <c r="CC34" i="19" s="1"/>
  <c r="CC35" i="19" s="1"/>
  <c r="CC36" i="19" s="1"/>
  <c r="CC38" i="19" s="1"/>
  <c r="CC39" i="19" s="1"/>
  <c r="CC40" i="19" s="1"/>
  <c r="CC41" i="19" s="1"/>
  <c r="CM28" i="19"/>
  <c r="CM29" i="19" s="1"/>
  <c r="CM30" i="19" s="1"/>
  <c r="CM31" i="19" s="1"/>
  <c r="CM33" i="19" s="1"/>
  <c r="CM34" i="19" s="1"/>
  <c r="CM35" i="19" s="1"/>
  <c r="CM36" i="19" s="1"/>
  <c r="CM38" i="19" s="1"/>
  <c r="CM39" i="19" s="1"/>
  <c r="CM40" i="19" s="1"/>
  <c r="CM41" i="19" s="1"/>
  <c r="CU7" i="19"/>
  <c r="CL3" i="19"/>
  <c r="CK9" i="19"/>
  <c r="DE7" i="19" l="1"/>
  <c r="CU9" i="19"/>
  <c r="CV3" i="19"/>
  <c r="DE9" i="19" l="1"/>
  <c r="DF3" i="19"/>
  <c r="DO7" i="19"/>
  <c r="CW28" i="19"/>
  <c r="DO9" i="19" l="1"/>
  <c r="DP3" i="19"/>
  <c r="DY7" i="19"/>
  <c r="EI7" i="19"/>
  <c r="CW29" i="19"/>
  <c r="CW30" i="19" s="1"/>
  <c r="CW31" i="19" s="1"/>
  <c r="CW33" i="19" s="1"/>
  <c r="CW34" i="19" s="1"/>
  <c r="CW35" i="19" s="1"/>
  <c r="CW36" i="19" s="1"/>
  <c r="CW38" i="19" s="1"/>
  <c r="CW39" i="19" s="1"/>
  <c r="CW40" i="19" s="1"/>
  <c r="CW41" i="19" s="1"/>
  <c r="DG28" i="19"/>
  <c r="DQ28" i="19" s="1"/>
  <c r="DQ29" i="19" l="1"/>
  <c r="DQ30" i="19" s="1"/>
  <c r="DQ31" i="19" s="1"/>
  <c r="DQ33" i="19" s="1"/>
  <c r="DQ34" i="19" s="1"/>
  <c r="DQ35" i="19" s="1"/>
  <c r="DQ36" i="19" s="1"/>
  <c r="DQ38" i="19" s="1"/>
  <c r="DQ39" i="19" s="1"/>
  <c r="DQ40" i="19" s="1"/>
  <c r="DQ41" i="19" s="1"/>
  <c r="EA28" i="19"/>
  <c r="DY9" i="19"/>
  <c r="DZ3" i="19"/>
  <c r="ES7" i="19"/>
  <c r="EI9" i="19"/>
  <c r="EJ3" i="19"/>
  <c r="DG29" i="19"/>
  <c r="DG30" i="19" s="1"/>
  <c r="DG31" i="19" s="1"/>
  <c r="DG33" i="19" s="1"/>
  <c r="DG34" i="19" s="1"/>
  <c r="DG35" i="19" s="1"/>
  <c r="DG36" i="19" s="1"/>
  <c r="DG38" i="19" s="1"/>
  <c r="DG39" i="19" s="1"/>
  <c r="DG40" i="19" s="1"/>
  <c r="DG41" i="19" s="1"/>
  <c r="EK28" i="19" l="1"/>
  <c r="EK29" i="19" s="1"/>
  <c r="EK30" i="19" s="1"/>
  <c r="EK31" i="19" s="1"/>
  <c r="EK33" i="19" s="1"/>
  <c r="EK34" i="19" s="1"/>
  <c r="EK35" i="19" s="1"/>
  <c r="EK36" i="19" s="1"/>
  <c r="EK38" i="19" s="1"/>
  <c r="EK39" i="19" s="1"/>
  <c r="EK40" i="19" s="1"/>
  <c r="EK41" i="19" s="1"/>
  <c r="EA29" i="19"/>
  <c r="EA30" i="19" s="1"/>
  <c r="EA31" i="19" s="1"/>
  <c r="EA33" i="19" s="1"/>
  <c r="EA34" i="19" s="1"/>
  <c r="EA35" i="19" s="1"/>
  <c r="EA36" i="19" s="1"/>
  <c r="EA38" i="19" s="1"/>
  <c r="EA39" i="19" s="1"/>
  <c r="EA40" i="19" s="1"/>
  <c r="EA41" i="19" s="1"/>
  <c r="ET3" i="19"/>
  <c r="FC7" i="19"/>
  <c r="ES9" i="19"/>
  <c r="FD3" i="19" l="1"/>
  <c r="FC9" i="19"/>
  <c r="FM7" i="19"/>
  <c r="FN3" i="19" l="1"/>
  <c r="FM9" i="19"/>
  <c r="FW7" i="19"/>
  <c r="EU28" i="19"/>
  <c r="FW9" i="19" l="1"/>
  <c r="FX3" i="19"/>
  <c r="GQ7" i="19"/>
  <c r="GG7" i="19"/>
  <c r="EU29" i="19"/>
  <c r="EU30" i="19" s="1"/>
  <c r="EU31" i="19" s="1"/>
  <c r="EU33" i="19" s="1"/>
  <c r="EU34" i="19" s="1"/>
  <c r="EU35" i="19" s="1"/>
  <c r="EU36" i="19" s="1"/>
  <c r="EU38" i="19" s="1"/>
  <c r="EU39" i="19" s="1"/>
  <c r="EU40" i="19" s="1"/>
  <c r="EU41" i="19" s="1"/>
  <c r="FE28" i="19"/>
  <c r="FO28" i="19" s="1"/>
  <c r="FO29" i="19" l="1"/>
  <c r="FO30" i="19" s="1"/>
  <c r="FO31" i="19" s="1"/>
  <c r="FO33" i="19" s="1"/>
  <c r="FO34" i="19" s="1"/>
  <c r="FO35" i="19" s="1"/>
  <c r="FO36" i="19" s="1"/>
  <c r="FO38" i="19" s="1"/>
  <c r="FO39" i="19" s="1"/>
  <c r="FO40" i="19" s="1"/>
  <c r="FO41" i="19" s="1"/>
  <c r="FY28" i="19"/>
  <c r="GH3" i="19"/>
  <c r="GG9" i="19"/>
  <c r="GR3" i="19"/>
  <c r="HA7" i="19"/>
  <c r="IY7" i="19"/>
  <c r="GQ9" i="19"/>
  <c r="FE29" i="19"/>
  <c r="FE30" i="19" s="1"/>
  <c r="FE31" i="19" s="1"/>
  <c r="FE33" i="19" s="1"/>
  <c r="FE34" i="19" s="1"/>
  <c r="FE35" i="19" s="1"/>
  <c r="FE36" i="19" s="1"/>
  <c r="FE38" i="19" s="1"/>
  <c r="FE39" i="19" s="1"/>
  <c r="FE40" i="19" s="1"/>
  <c r="FE41" i="19" s="1"/>
  <c r="FY29" i="19" l="1"/>
  <c r="FY30" i="19" s="1"/>
  <c r="FY31" i="19" s="1"/>
  <c r="FY33" i="19" s="1"/>
  <c r="FY34" i="19" s="1"/>
  <c r="FY35" i="19" s="1"/>
  <c r="FY36" i="19" s="1"/>
  <c r="FY38" i="19" s="1"/>
  <c r="FY39" i="19" s="1"/>
  <c r="FY40" i="19" s="1"/>
  <c r="FY41" i="19" s="1"/>
  <c r="GI28" i="19"/>
  <c r="GI29" i="19" s="1"/>
  <c r="GI30" i="19" s="1"/>
  <c r="GI31" i="19" s="1"/>
  <c r="GI33" i="19" s="1"/>
  <c r="GI34" i="19" s="1"/>
  <c r="GI35" i="19" s="1"/>
  <c r="GI36" i="19" s="1"/>
  <c r="GI38" i="19" s="1"/>
  <c r="GI39" i="19" s="1"/>
  <c r="GI40" i="19" s="1"/>
  <c r="GI41" i="19" s="1"/>
  <c r="HK7" i="19"/>
  <c r="HA9" i="19"/>
  <c r="HB3" i="19"/>
  <c r="IY9" i="19"/>
  <c r="IZ3" i="19"/>
  <c r="JI7" i="19"/>
  <c r="HL3" i="19" l="1"/>
  <c r="HK9" i="19"/>
  <c r="HU7" i="19"/>
  <c r="JJ3" i="19"/>
  <c r="JS7" i="19"/>
  <c r="JI9" i="19"/>
  <c r="IO7" i="19" l="1"/>
  <c r="HU9" i="19"/>
  <c r="HV3" i="19"/>
  <c r="IE7" i="19"/>
  <c r="JS9" i="19"/>
  <c r="JT3" i="19"/>
  <c r="KC7" i="19"/>
  <c r="GS28" i="19"/>
  <c r="IP3" i="19" l="1"/>
  <c r="IO9" i="19"/>
  <c r="IF3" i="19"/>
  <c r="IE9" i="19"/>
  <c r="KC9" i="19"/>
  <c r="KD3" i="19"/>
  <c r="KM7" i="19"/>
  <c r="GS29" i="19"/>
  <c r="GS30" i="19" s="1"/>
  <c r="GS31" i="19" s="1"/>
  <c r="GS33" i="19" s="1"/>
  <c r="GS34" i="19" s="1"/>
  <c r="GS35" i="19" s="1"/>
  <c r="GS36" i="19" s="1"/>
  <c r="GS38" i="19" s="1"/>
  <c r="GS39" i="19" s="1"/>
  <c r="GS40" i="19" s="1"/>
  <c r="GS41" i="19" s="1"/>
  <c r="HC28" i="19"/>
  <c r="HM28" i="19" s="1"/>
  <c r="HM29" i="19" l="1"/>
  <c r="HM30" i="19" s="1"/>
  <c r="HM31" i="19" s="1"/>
  <c r="HM33" i="19" s="1"/>
  <c r="HM34" i="19" s="1"/>
  <c r="HM35" i="19" s="1"/>
  <c r="HM36" i="19" s="1"/>
  <c r="HM38" i="19" s="1"/>
  <c r="HM39" i="19" s="1"/>
  <c r="HM40" i="19" s="1"/>
  <c r="HM41" i="19" s="1"/>
  <c r="HW28" i="19"/>
  <c r="KM9" i="19"/>
  <c r="KN3" i="19"/>
  <c r="KW7" i="19"/>
  <c r="HC29" i="19"/>
  <c r="HC30" i="19" s="1"/>
  <c r="HC31" i="19" s="1"/>
  <c r="HC33" i="19" s="1"/>
  <c r="HC34" i="19" s="1"/>
  <c r="HC35" i="19" s="1"/>
  <c r="HC36" i="19" s="1"/>
  <c r="HC38" i="19" s="1"/>
  <c r="HC39" i="19" s="1"/>
  <c r="HC40" i="19" s="1"/>
  <c r="HC41" i="19" s="1"/>
  <c r="HW29" i="19" l="1"/>
  <c r="HW30" i="19" s="1"/>
  <c r="HW31" i="19" s="1"/>
  <c r="HW33" i="19" s="1"/>
  <c r="HW34" i="19" s="1"/>
  <c r="HW35" i="19" s="1"/>
  <c r="HW36" i="19" s="1"/>
  <c r="HW38" i="19" s="1"/>
  <c r="HW39" i="19" s="1"/>
  <c r="HW40" i="19" s="1"/>
  <c r="HW41" i="19" s="1"/>
  <c r="IG28" i="19"/>
  <c r="IG29" i="19" s="1"/>
  <c r="IG30" i="19" s="1"/>
  <c r="IG31" i="19" s="1"/>
  <c r="IG33" i="19" s="1"/>
  <c r="IG34" i="19" s="1"/>
  <c r="IG35" i="19" s="1"/>
  <c r="IG36" i="19" s="1"/>
  <c r="IG38" i="19" s="1"/>
  <c r="IG39" i="19" s="1"/>
  <c r="IG40" i="19" s="1"/>
  <c r="IG41" i="19" s="1"/>
  <c r="LG7" i="19"/>
  <c r="KW9" i="19"/>
  <c r="KX3" i="19"/>
  <c r="LH3" i="19" l="1"/>
  <c r="LG9" i="19"/>
  <c r="LQ7" i="19"/>
  <c r="LR3" i="19" l="1"/>
  <c r="LQ9" i="19"/>
  <c r="MA7" i="19"/>
  <c r="IQ28" i="19"/>
  <c r="MA9" i="19" l="1"/>
  <c r="MB3" i="19"/>
  <c r="MK7" i="19"/>
  <c r="JA28" i="19"/>
  <c r="IQ29" i="19"/>
  <c r="IQ30" i="19" s="1"/>
  <c r="IQ31" i="19" s="1"/>
  <c r="IQ33" i="19" s="1"/>
  <c r="IQ34" i="19" s="1"/>
  <c r="IQ35" i="19" s="1"/>
  <c r="IQ36" i="19" s="1"/>
  <c r="IQ38" i="19" s="1"/>
  <c r="IQ39" i="19" s="1"/>
  <c r="IQ40" i="19" s="1"/>
  <c r="IQ41" i="19" s="1"/>
  <c r="ML3" i="19" l="1"/>
  <c r="MU7" i="19"/>
  <c r="MK9" i="19"/>
  <c r="JA29" i="19"/>
  <c r="JA30" i="19" s="1"/>
  <c r="JA31" i="19" s="1"/>
  <c r="JA33" i="19" s="1"/>
  <c r="JA34" i="19" s="1"/>
  <c r="JA35" i="19" s="1"/>
  <c r="JA36" i="19" s="1"/>
  <c r="JA38" i="19" s="1"/>
  <c r="JA39" i="19" s="1"/>
  <c r="JA40" i="19" s="1"/>
  <c r="JA41" i="19" s="1"/>
  <c r="JK28" i="19"/>
  <c r="MU9" i="19" l="1"/>
  <c r="MV3" i="19"/>
  <c r="JK29" i="19"/>
  <c r="JK30" i="19" s="1"/>
  <c r="JK31" i="19" s="1"/>
  <c r="JK33" i="19" s="1"/>
  <c r="JK34" i="19" s="1"/>
  <c r="JK35" i="19" s="1"/>
  <c r="JK36" i="19" s="1"/>
  <c r="JK38" i="19" s="1"/>
  <c r="JK39" i="19" s="1"/>
  <c r="JK40" i="19" s="1"/>
  <c r="JK41" i="19" s="1"/>
  <c r="JU28" i="19"/>
  <c r="JU29" i="19" l="1"/>
  <c r="JU30" i="19" s="1"/>
  <c r="JU31" i="19" s="1"/>
  <c r="JU33" i="19" s="1"/>
  <c r="JU34" i="19" s="1"/>
  <c r="JU35" i="19" s="1"/>
  <c r="JU36" i="19" s="1"/>
  <c r="JU38" i="19" s="1"/>
  <c r="JU39" i="19" s="1"/>
  <c r="JU40" i="19" s="1"/>
  <c r="JU41" i="19" s="1"/>
  <c r="KE28" i="19"/>
  <c r="KO28" i="19" l="1"/>
  <c r="KE29" i="19"/>
  <c r="KE30" i="19" s="1"/>
  <c r="KE31" i="19" s="1"/>
  <c r="KE33" i="19" s="1"/>
  <c r="KE34" i="19" s="1"/>
  <c r="KE35" i="19" s="1"/>
  <c r="KE36" i="19" s="1"/>
  <c r="KE38" i="19" s="1"/>
  <c r="KE39" i="19" s="1"/>
  <c r="KE40" i="19" s="1"/>
  <c r="KE41" i="19" s="1"/>
  <c r="KO29" i="19" l="1"/>
  <c r="KO30" i="19" s="1"/>
  <c r="KO31" i="19" s="1"/>
  <c r="KO33" i="19" s="1"/>
  <c r="KO34" i="19" s="1"/>
  <c r="KO35" i="19" s="1"/>
  <c r="KO36" i="19" s="1"/>
  <c r="KO38" i="19" s="1"/>
  <c r="KO39" i="19" s="1"/>
  <c r="KO40" i="19" s="1"/>
  <c r="KO41" i="19" s="1"/>
  <c r="KY28" i="19"/>
  <c r="KY29" i="19" l="1"/>
  <c r="KY30" i="19" s="1"/>
  <c r="KY31" i="19" s="1"/>
  <c r="KY33" i="19" s="1"/>
  <c r="KY34" i="19" s="1"/>
  <c r="KY35" i="19" s="1"/>
  <c r="KY36" i="19" s="1"/>
  <c r="KY38" i="19" s="1"/>
  <c r="KY39" i="19" s="1"/>
  <c r="KY40" i="19" s="1"/>
  <c r="KY41" i="19" s="1"/>
  <c r="LI28" i="19"/>
  <c r="LI29" i="19" l="1"/>
  <c r="LI30" i="19" s="1"/>
  <c r="LI31" i="19" s="1"/>
  <c r="LI33" i="19" s="1"/>
  <c r="LI34" i="19" s="1"/>
  <c r="LI35" i="19" s="1"/>
  <c r="LI36" i="19" s="1"/>
  <c r="LI38" i="19" s="1"/>
  <c r="LI39" i="19" s="1"/>
  <c r="LI40" i="19" s="1"/>
  <c r="LI41" i="19" s="1"/>
  <c r="LS28" i="19"/>
  <c r="LS29" i="19" l="1"/>
  <c r="LS30" i="19" s="1"/>
  <c r="LS31" i="19" s="1"/>
  <c r="LS33" i="19" s="1"/>
  <c r="LS34" i="19" s="1"/>
  <c r="LS35" i="19" s="1"/>
  <c r="LS36" i="19" s="1"/>
  <c r="LS38" i="19" s="1"/>
  <c r="LS39" i="19" s="1"/>
  <c r="LS40" i="19" s="1"/>
  <c r="LS41" i="19" s="1"/>
  <c r="MC28" i="19"/>
  <c r="MC29" i="19" l="1"/>
  <c r="MC30" i="19" s="1"/>
  <c r="MC31" i="19" s="1"/>
  <c r="MC33" i="19" s="1"/>
  <c r="MC34" i="19" s="1"/>
  <c r="MC35" i="19" s="1"/>
  <c r="MC36" i="19" s="1"/>
  <c r="MC38" i="19" s="1"/>
  <c r="MC39" i="19" s="1"/>
  <c r="MC40" i="19" s="1"/>
  <c r="MC41" i="19" s="1"/>
  <c r="MM28" i="19"/>
  <c r="MM29" i="19" s="1"/>
  <c r="MM30" i="19" s="1"/>
  <c r="MM31" i="19" s="1"/>
  <c r="MM33" i="19" s="1"/>
  <c r="MM34" i="19" s="1"/>
  <c r="MM35" i="19" s="1"/>
  <c r="MM36" i="19" s="1"/>
  <c r="MM38" i="19" s="1"/>
  <c r="MM39" i="19" s="1"/>
  <c r="MM40" i="19" s="1"/>
  <c r="MM41" i="19" s="1"/>
  <c r="AD13" i="19" l="1"/>
  <c r="AD17" i="19" s="1"/>
  <c r="V43" i="19"/>
  <c r="KF13" i="19"/>
  <c r="KF17" i="19" s="1"/>
  <c r="KF43" i="19" s="1"/>
  <c r="JB13" i="19"/>
  <c r="JJ13" i="19" s="1"/>
  <c r="JJ17" i="19" s="1"/>
  <c r="JJ43" i="19" s="1"/>
  <c r="AC13" i="19"/>
  <c r="AC17" i="19" s="1"/>
  <c r="JB17" i="19" l="1"/>
  <c r="JB43" i="19" s="1"/>
  <c r="AD43" i="19"/>
  <c r="Y21" i="20"/>
  <c r="AC43" i="19"/>
  <c r="Y4" i="20"/>
  <c r="KM13" i="19"/>
  <c r="KM17" i="19" s="1"/>
  <c r="KM43" i="19" s="1"/>
  <c r="KN13" i="19"/>
  <c r="KN17" i="19" s="1"/>
  <c r="KN43" i="19" s="1"/>
  <c r="JI13" i="19"/>
  <c r="JI17" i="19" s="1"/>
  <c r="JI43" i="19" s="1"/>
  <c r="MN13" i="19"/>
  <c r="AW21" i="20" l="1"/>
  <c r="Y27" i="20"/>
  <c r="AW27" i="20" s="1"/>
  <c r="MU13" i="19"/>
  <c r="MU17" i="19" s="1"/>
  <c r="MU43" i="19" s="1"/>
  <c r="MV13" i="19"/>
  <c r="MV17" i="19" s="1"/>
  <c r="MV43" i="19" s="1"/>
  <c r="MN17" i="19"/>
  <c r="MN43" i="19" s="1"/>
  <c r="Y10" i="20"/>
  <c r="AW4" i="20"/>
  <c r="AW10" i="20" s="1"/>
  <c r="BA26" i="20" l="1"/>
  <c r="BA24" i="20"/>
</calcChain>
</file>

<file path=xl/sharedStrings.xml><?xml version="1.0" encoding="utf-8"?>
<sst xmlns="http://schemas.openxmlformats.org/spreadsheetml/2006/main" count="966" uniqueCount="116">
  <si>
    <t>Site / Location:</t>
  </si>
  <si>
    <t>Project No:</t>
  </si>
  <si>
    <t>Drawing No:</t>
  </si>
  <si>
    <t>Drawn By:</t>
  </si>
  <si>
    <t>Survey Date:</t>
  </si>
  <si>
    <t>Project Name:</t>
  </si>
  <si>
    <t>Survey Times:</t>
  </si>
  <si>
    <t>Drawing Title:</t>
  </si>
  <si>
    <t>Site Layout and Observed Movements</t>
  </si>
  <si>
    <t>CLASSIFIED TURNING COUNT</t>
  </si>
  <si>
    <t>SITE:</t>
  </si>
  <si>
    <t>DATE:</t>
  </si>
  <si>
    <t>LOCATION:</t>
  </si>
  <si>
    <t>DAY:</t>
  </si>
  <si>
    <t>A to C</t>
  </si>
  <si>
    <t>A to B</t>
  </si>
  <si>
    <t>A to A</t>
  </si>
  <si>
    <t>B to A</t>
  </si>
  <si>
    <t>B to C</t>
  </si>
  <si>
    <t>B to B</t>
  </si>
  <si>
    <t>C to B</t>
  </si>
  <si>
    <t>C to A</t>
  </si>
  <si>
    <t>C to C</t>
  </si>
  <si>
    <t>TO ARM A</t>
  </si>
  <si>
    <t>FROM ARM A</t>
  </si>
  <si>
    <t>TO ARM B</t>
  </si>
  <si>
    <t>FROM ARM B</t>
  </si>
  <si>
    <t>TO ARM C</t>
  </si>
  <si>
    <t>FROM ARM C</t>
  </si>
  <si>
    <t>TIME</t>
  </si>
  <si>
    <t>CAR</t>
  </si>
  <si>
    <t>LGV</t>
  </si>
  <si>
    <t>OGV1</t>
  </si>
  <si>
    <t>OGV2</t>
  </si>
  <si>
    <t>PSV</t>
  </si>
  <si>
    <t>MCL</t>
  </si>
  <si>
    <t>PCL</t>
  </si>
  <si>
    <t>TOT</t>
  </si>
  <si>
    <t>PCU</t>
  </si>
  <si>
    <t>H/TOT</t>
  </si>
  <si>
    <t>P/TOT</t>
  </si>
  <si>
    <t>Select Time Periods To Display</t>
  </si>
  <si>
    <t>MOVEMENT TOTAL</t>
  </si>
  <si>
    <t>A TO B</t>
  </si>
  <si>
    <t>A TO C</t>
  </si>
  <si>
    <t>A</t>
  </si>
  <si>
    <t>Vol</t>
  </si>
  <si>
    <t>TOTAL</t>
  </si>
  <si>
    <t>B</t>
  </si>
  <si>
    <t>AM</t>
  </si>
  <si>
    <t>MID</t>
  </si>
  <si>
    <t>PM</t>
  </si>
  <si>
    <t>AM Peak PCU</t>
  </si>
  <si>
    <t>PM Peak PCU</t>
  </si>
  <si>
    <t>TOT Peak PCU</t>
  </si>
  <si>
    <t>Peak Hour Turning Diagram</t>
  </si>
  <si>
    <t>Hourly Flow Summary</t>
  </si>
  <si>
    <t>C</t>
  </si>
  <si>
    <t>A to D</t>
  </si>
  <si>
    <t>B to D</t>
  </si>
  <si>
    <t>C to D</t>
  </si>
  <si>
    <t>D to C</t>
  </si>
  <si>
    <t>D to B</t>
  </si>
  <si>
    <t>D to A</t>
  </si>
  <si>
    <t>D to D</t>
  </si>
  <si>
    <t>TO ARM D</t>
  </si>
  <si>
    <t>FROM ARM D</t>
  </si>
  <si>
    <t>PCUs</t>
  </si>
  <si>
    <t>A TO D</t>
  </si>
  <si>
    <t>A TO A</t>
  </si>
  <si>
    <t>B TO A</t>
  </si>
  <si>
    <t>B TO C</t>
  </si>
  <si>
    <t>B TO D</t>
  </si>
  <si>
    <t>B TO B</t>
  </si>
  <si>
    <t>C TO A</t>
  </si>
  <si>
    <t>C TO B</t>
  </si>
  <si>
    <t>C TO D</t>
  </si>
  <si>
    <t>C TO C</t>
  </si>
  <si>
    <t>D TO A</t>
  </si>
  <si>
    <t>D TO B</t>
  </si>
  <si>
    <t>D TO C</t>
  </si>
  <si>
    <t>D TO D</t>
  </si>
  <si>
    <t>D</t>
  </si>
  <si>
    <t>A to E</t>
  </si>
  <si>
    <t>B to E</t>
  </si>
  <si>
    <t>C to E</t>
  </si>
  <si>
    <t>D to E</t>
  </si>
  <si>
    <t>E to D</t>
  </si>
  <si>
    <t>E to C</t>
  </si>
  <si>
    <t>E to B</t>
  </si>
  <si>
    <t>E to A</t>
  </si>
  <si>
    <t>E to E</t>
  </si>
  <si>
    <t>TO ARM E</t>
  </si>
  <si>
    <t>FROM ARM E</t>
  </si>
  <si>
    <t>AM Hour</t>
  </si>
  <si>
    <t>A TO E</t>
  </si>
  <si>
    <t>B TO E</t>
  </si>
  <si>
    <t>C TO E</t>
  </si>
  <si>
    <t>D TO E</t>
  </si>
  <si>
    <t>E TO A</t>
  </si>
  <si>
    <t>E TO B</t>
  </si>
  <si>
    <t>E TO C</t>
  </si>
  <si>
    <t>E TO D</t>
  </si>
  <si>
    <t>E TO E</t>
  </si>
  <si>
    <t>PM Hour</t>
  </si>
  <si>
    <t>E</t>
  </si>
  <si>
    <t>JUNCTION TOTAL</t>
  </si>
  <si>
    <t>16367 / SOUTHAMPTON</t>
  </si>
  <si>
    <t>Thursday 13th February 2025</t>
  </si>
  <si>
    <t>07:00 to 10:00 &amp; 16:00 to 19:00</t>
  </si>
  <si>
    <t>BVR</t>
  </si>
  <si>
    <t>SOUTHAMPTON</t>
  </si>
  <si>
    <t>16367-03</t>
  </si>
  <si>
    <t>Stoneham Interchange</t>
  </si>
  <si>
    <t>Southampton</t>
  </si>
  <si>
    <t>Site 4, Stoneham Interchange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</si>
</sst>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u/>
      <sz val="10"/>
      <name val="Century Gothic"/>
      <family val="2"/>
    </font>
    <font>
      <b/>
      <sz val="10"/>
      <color theme="0"/>
      <name val="Century Gothic"/>
      <family val="2"/>
    </font>
    <font>
      <sz val="10"/>
      <color theme="0" tint="-0.34998626667073579"/>
      <name val="Century Gothic"/>
      <family val="2"/>
    </font>
    <font>
      <b/>
      <sz val="10"/>
      <color rgb="FF7030A0"/>
      <name val="Century Gothic"/>
      <family val="2"/>
    </font>
    <font>
      <b/>
      <sz val="10"/>
      <color rgb="FF00B050"/>
      <name val="Century Gothic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" fillId="0" borderId="0"/>
  </cellStyleXfs>
  <cellXfs count="152">
    <xf numFmtId="0" fontId="0" fillId="0" borderId="0" xfId="0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0" xfId="1" applyFont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9" xfId="1" applyFont="1" applyBorder="1"/>
    <xf numFmtId="0" fontId="3" fillId="0" borderId="0" xfId="2" applyFont="1" applyAlignment="1">
      <alignment horizontal="center"/>
    </xf>
    <xf numFmtId="0" fontId="3" fillId="0" borderId="1" xfId="2" applyFont="1" applyBorder="1"/>
    <xf numFmtId="0" fontId="3" fillId="0" borderId="2" xfId="2" applyFont="1" applyBorder="1"/>
    <xf numFmtId="0" fontId="3" fillId="0" borderId="3" xfId="2" applyFont="1" applyBorder="1"/>
    <xf numFmtId="0" fontId="3" fillId="0" borderId="0" xfId="2" applyFont="1"/>
    <xf numFmtId="0" fontId="3" fillId="0" borderId="4" xfId="2" applyFont="1" applyBorder="1"/>
    <xf numFmtId="0" fontId="4" fillId="2" borderId="0" xfId="2" applyFont="1" applyFill="1" applyAlignment="1">
      <alignment horizontal="left"/>
    </xf>
    <xf numFmtId="0" fontId="3" fillId="0" borderId="5" xfId="2" applyFont="1" applyBorder="1"/>
    <xf numFmtId="0" fontId="4" fillId="0" borderId="11" xfId="2" applyFont="1" applyBorder="1" applyAlignment="1">
      <alignment vertical="center"/>
    </xf>
    <xf numFmtId="0" fontId="4" fillId="0" borderId="1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20" fontId="3" fillId="0" borderId="17" xfId="2" applyNumberFormat="1" applyFont="1" applyBorder="1" applyAlignment="1">
      <alignment horizontal="center" vertical="center"/>
    </xf>
    <xf numFmtId="0" fontId="3" fillId="0" borderId="12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3" fillId="0" borderId="17" xfId="2" applyFont="1" applyBorder="1" applyAlignment="1">
      <alignment horizontal="center" vertical="center"/>
    </xf>
    <xf numFmtId="0" fontId="2" fillId="0" borderId="0" xfId="2"/>
    <xf numFmtId="0" fontId="7" fillId="3" borderId="0" xfId="2" applyFont="1" applyFill="1" applyAlignment="1">
      <alignment horizontal="right"/>
    </xf>
    <xf numFmtId="0" fontId="4" fillId="0" borderId="21" xfId="2" applyFont="1" applyBorder="1" applyAlignment="1">
      <alignment horizontal="center"/>
    </xf>
    <xf numFmtId="20" fontId="4" fillId="0" borderId="0" xfId="2" applyNumberFormat="1" applyFont="1"/>
    <xf numFmtId="0" fontId="3" fillId="0" borderId="21" xfId="2" applyFont="1" applyBorder="1" applyAlignment="1">
      <alignment horizontal="center"/>
    </xf>
    <xf numFmtId="0" fontId="4" fillId="0" borderId="18" xfId="2" applyFont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20" fontId="4" fillId="0" borderId="0" xfId="2" applyNumberFormat="1" applyFont="1" applyAlignment="1">
      <alignment horizontal="center"/>
    </xf>
    <xf numFmtId="0" fontId="3" fillId="0" borderId="9" xfId="2" applyFont="1" applyBorder="1"/>
    <xf numFmtId="0" fontId="3" fillId="0" borderId="6" xfId="2" applyFont="1" applyBorder="1"/>
    <xf numFmtId="0" fontId="3" fillId="0" borderId="7" xfId="2" applyFont="1" applyBorder="1"/>
    <xf numFmtId="0" fontId="3" fillId="0" borderId="18" xfId="2" applyFont="1" applyBorder="1" applyAlignment="1">
      <alignment horizontal="center"/>
    </xf>
    <xf numFmtId="49" fontId="3" fillId="0" borderId="0" xfId="2" applyNumberFormat="1" applyFont="1"/>
    <xf numFmtId="0" fontId="3" fillId="2" borderId="0" xfId="2" applyFont="1" applyFill="1"/>
    <xf numFmtId="0" fontId="4" fillId="0" borderId="0" xfId="2" applyFont="1" applyAlignment="1">
      <alignment vertical="center"/>
    </xf>
    <xf numFmtId="0" fontId="2" fillId="2" borderId="0" xfId="2" applyFill="1"/>
    <xf numFmtId="20" fontId="2" fillId="2" borderId="0" xfId="2" applyNumberFormat="1" applyFill="1" applyAlignment="1">
      <alignment horizontal="left"/>
    </xf>
    <xf numFmtId="20" fontId="3" fillId="0" borderId="11" xfId="2" applyNumberFormat="1" applyFont="1" applyBorder="1" applyAlignment="1">
      <alignment horizontal="center" vertical="center"/>
    </xf>
    <xf numFmtId="0" fontId="3" fillId="0" borderId="20" xfId="2" applyFont="1" applyBorder="1" applyAlignment="1">
      <alignment horizontal="center"/>
    </xf>
    <xf numFmtId="0" fontId="3" fillId="0" borderId="23" xfId="2" applyFont="1" applyBorder="1" applyAlignment="1">
      <alignment horizontal="center"/>
    </xf>
    <xf numFmtId="0" fontId="3" fillId="0" borderId="24" xfId="2" applyFont="1" applyBorder="1" applyAlignment="1">
      <alignment horizontal="center" vertical="center"/>
    </xf>
    <xf numFmtId="0" fontId="6" fillId="0" borderId="0" xfId="23" applyFont="1" applyAlignment="1">
      <alignment horizontal="centerContinuous"/>
    </xf>
    <xf numFmtId="0" fontId="3" fillId="0" borderId="0" xfId="23" applyFont="1"/>
    <xf numFmtId="0" fontId="4" fillId="0" borderId="0" xfId="23" applyFont="1" applyAlignment="1">
      <alignment horizontal="right"/>
    </xf>
    <xf numFmtId="0" fontId="4" fillId="0" borderId="0" xfId="23" applyFont="1"/>
    <xf numFmtId="0" fontId="4" fillId="0" borderId="0" xfId="23" quotePrefix="1" applyFont="1" applyAlignment="1">
      <alignment horizontal="right"/>
    </xf>
    <xf numFmtId="0" fontId="3" fillId="0" borderId="6" xfId="23" applyFont="1" applyBorder="1"/>
    <xf numFmtId="0" fontId="4" fillId="0" borderId="6" xfId="23" applyFont="1" applyBorder="1" applyAlignment="1">
      <alignment horizontal="right"/>
    </xf>
    <xf numFmtId="0" fontId="3" fillId="0" borderId="0" xfId="23" applyFont="1" applyAlignment="1">
      <alignment horizontal="left"/>
    </xf>
    <xf numFmtId="0" fontId="3" fillId="0" borderId="0" xfId="23" applyFont="1" applyAlignment="1">
      <alignment horizontal="right"/>
    </xf>
    <xf numFmtId="14" fontId="3" fillId="0" borderId="0" xfId="23" applyNumberFormat="1" applyFont="1"/>
    <xf numFmtId="0" fontId="4" fillId="0" borderId="11" xfId="23" applyFont="1" applyBorder="1" applyAlignment="1">
      <alignment vertical="center"/>
    </xf>
    <xf numFmtId="0" fontId="4" fillId="0" borderId="12" xfId="23" applyFont="1" applyBorder="1" applyAlignment="1">
      <alignment horizontal="centerContinuous" vertical="center"/>
    </xf>
    <xf numFmtId="0" fontId="4" fillId="0" borderId="13" xfId="23" applyFont="1" applyBorder="1" applyAlignment="1">
      <alignment horizontal="center" vertical="center"/>
    </xf>
    <xf numFmtId="0" fontId="4" fillId="0" borderId="14" xfId="23" applyFont="1" applyBorder="1" applyAlignment="1">
      <alignment horizontal="center" vertical="center"/>
    </xf>
    <xf numFmtId="0" fontId="4" fillId="0" borderId="15" xfId="23" applyFont="1" applyBorder="1" applyAlignment="1">
      <alignment horizontal="center" vertical="center"/>
    </xf>
    <xf numFmtId="0" fontId="4" fillId="0" borderId="16" xfId="23" applyFont="1" applyBorder="1" applyAlignment="1">
      <alignment horizontal="center" vertical="center"/>
    </xf>
    <xf numFmtId="20" fontId="3" fillId="0" borderId="17" xfId="23" applyNumberFormat="1" applyFont="1" applyBorder="1" applyAlignment="1">
      <alignment horizontal="center" vertical="center"/>
    </xf>
    <xf numFmtId="0" fontId="3" fillId="0" borderId="17" xfId="23" applyFont="1" applyBorder="1" applyAlignment="1">
      <alignment horizontal="center" vertical="center"/>
    </xf>
    <xf numFmtId="0" fontId="3" fillId="0" borderId="0" xfId="23" applyFont="1" applyAlignment="1">
      <alignment horizontal="center" vertical="center"/>
    </xf>
    <xf numFmtId="0" fontId="4" fillId="0" borderId="18" xfId="23" applyFont="1" applyBorder="1" applyAlignment="1">
      <alignment horizontal="center" vertical="center"/>
    </xf>
    <xf numFmtId="0" fontId="3" fillId="0" borderId="19" xfId="23" applyFont="1" applyBorder="1" applyAlignment="1">
      <alignment horizontal="center"/>
    </xf>
    <xf numFmtId="0" fontId="3" fillId="0" borderId="18" xfId="23" applyFont="1" applyBorder="1" applyAlignment="1">
      <alignment horizontal="center" vertical="center"/>
    </xf>
    <xf numFmtId="0" fontId="4" fillId="0" borderId="18" xfId="23" applyFont="1" applyBorder="1" applyAlignment="1">
      <alignment horizontal="center"/>
    </xf>
    <xf numFmtId="0" fontId="3" fillId="0" borderId="15" xfId="23" applyFont="1" applyBorder="1" applyAlignment="1">
      <alignment horizontal="center"/>
    </xf>
    <xf numFmtId="0" fontId="3" fillId="0" borderId="18" xfId="23" applyFont="1" applyBorder="1" applyAlignment="1">
      <alignment horizontal="center"/>
    </xf>
    <xf numFmtId="20" fontId="7" fillId="4" borderId="0" xfId="23" applyNumberFormat="1" applyFont="1" applyFill="1"/>
    <xf numFmtId="20" fontId="7" fillId="5" borderId="0" xfId="23" applyNumberFormat="1" applyFont="1" applyFill="1"/>
    <xf numFmtId="20" fontId="7" fillId="6" borderId="0" xfId="23" applyNumberFormat="1" applyFont="1" applyFill="1"/>
    <xf numFmtId="0" fontId="3" fillId="0" borderId="5" xfId="23" applyFont="1" applyBorder="1"/>
    <xf numFmtId="20" fontId="8" fillId="0" borderId="0" xfId="23" applyNumberFormat="1" applyFont="1"/>
    <xf numFmtId="0" fontId="4" fillId="0" borderId="13" xfId="2" applyFont="1" applyBorder="1" applyAlignment="1">
      <alignment horizontal="center" vertical="center"/>
    </xf>
    <xf numFmtId="0" fontId="4" fillId="0" borderId="0" xfId="1" applyFont="1" applyAlignment="1">
      <alignment horizontal="right"/>
    </xf>
    <xf numFmtId="0" fontId="4" fillId="0" borderId="0" xfId="1" quotePrefix="1" applyFont="1" applyAlignment="1">
      <alignment horizontal="right"/>
    </xf>
    <xf numFmtId="0" fontId="4" fillId="0" borderId="6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9" fillId="0" borderId="0" xfId="2" applyFont="1" applyAlignment="1">
      <alignment horizontal="right"/>
    </xf>
    <xf numFmtId="20" fontId="3" fillId="0" borderId="0" xfId="2" applyNumberFormat="1" applyFont="1"/>
    <xf numFmtId="0" fontId="10" fillId="0" borderId="0" xfId="2" applyFont="1" applyAlignment="1">
      <alignment horizontal="right"/>
    </xf>
    <xf numFmtId="0" fontId="4" fillId="0" borderId="16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/>
    </xf>
    <xf numFmtId="0" fontId="3" fillId="0" borderId="26" xfId="2" applyFont="1" applyBorder="1" applyAlignment="1">
      <alignment horizontal="center"/>
    </xf>
    <xf numFmtId="20" fontId="3" fillId="0" borderId="11" xfId="22" applyNumberFormat="1" applyFont="1" applyBorder="1" applyAlignment="1">
      <alignment horizontal="center" vertical="center"/>
    </xf>
    <xf numFmtId="20" fontId="3" fillId="0" borderId="17" xfId="22" applyNumberFormat="1" applyFont="1" applyBorder="1" applyAlignment="1">
      <alignment horizontal="center" vertical="center"/>
    </xf>
    <xf numFmtId="20" fontId="3" fillId="0" borderId="13" xfId="22" applyNumberFormat="1" applyFont="1" applyBorder="1" applyAlignment="1">
      <alignment horizontal="center" vertical="center"/>
    </xf>
    <xf numFmtId="0" fontId="0" fillId="2" borderId="0" xfId="0" applyFill="1"/>
    <xf numFmtId="20" fontId="0" fillId="2" borderId="0" xfId="0" applyNumberFormat="1" applyFill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14" fontId="3" fillId="0" borderId="0" xfId="23" applyNumberFormat="1" applyFont="1" applyAlignment="1">
      <alignment horizontal="left"/>
    </xf>
    <xf numFmtId="0" fontId="5" fillId="0" borderId="1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14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25" xfId="2" applyFont="1" applyBorder="1" applyAlignment="1">
      <alignment horizontal="center" vertical="center"/>
    </xf>
    <xf numFmtId="0" fontId="1" fillId="0" borderId="2" xfId="24" applyBorder="1" applyAlignment="1">
      <alignment horizontal="left"/>
    </xf>
    <xf numFmtId="0" fontId="1" fillId="0" borderId="3" xfId="24" applyBorder="1" applyAlignment="1">
      <alignment horizontal="left"/>
    </xf>
    <xf numFmtId="0" fontId="1" fillId="0" borderId="9" xfId="24" applyBorder="1" applyAlignment="1">
      <alignment horizontal="left"/>
    </xf>
    <xf numFmtId="0" fontId="1" fillId="0" borderId="6" xfId="24" applyBorder="1" applyAlignment="1">
      <alignment horizontal="left"/>
    </xf>
    <xf numFmtId="0" fontId="1" fillId="0" borderId="7" xfId="24" applyBorder="1" applyAlignment="1">
      <alignment horizontal="left"/>
    </xf>
    <xf numFmtId="0" fontId="1" fillId="0" borderId="2" xfId="24" applyBorder="1"/>
    <xf numFmtId="0" fontId="1" fillId="0" borderId="3" xfId="24" applyBorder="1"/>
    <xf numFmtId="0" fontId="1" fillId="0" borderId="9" xfId="24" applyBorder="1"/>
    <xf numFmtId="0" fontId="1" fillId="0" borderId="6" xfId="24" applyBorder="1"/>
    <xf numFmtId="0" fontId="1" fillId="0" borderId="7" xfId="24" applyBorder="1"/>
  </cellXfs>
  <cellStyles count="25">
    <cellStyle name="Normal" xfId="0" builtinId="0"/>
    <cellStyle name="Normal 2" xfId="2" xr:uid="{00000000-0005-0000-0000-000001000000}"/>
    <cellStyle name="Normal 2 2" xfId="3" xr:uid="{00000000-0005-0000-0000-000002000000}"/>
    <cellStyle name="Normal 2 3" xfId="4" xr:uid="{00000000-0005-0000-0000-000003000000}"/>
    <cellStyle name="Normal 2 3 2" xfId="5" xr:uid="{00000000-0005-0000-0000-000004000000}"/>
    <cellStyle name="Normal 2 4" xfId="6" xr:uid="{00000000-0005-0000-0000-000005000000}"/>
    <cellStyle name="Normal 2 4 2" xfId="7" xr:uid="{00000000-0005-0000-0000-000006000000}"/>
    <cellStyle name="Normal 2 4 2 2" xfId="8" xr:uid="{00000000-0005-0000-0000-000007000000}"/>
    <cellStyle name="Normal 2 4 2 2 2" xfId="9" xr:uid="{00000000-0005-0000-0000-000008000000}"/>
    <cellStyle name="Normal 2 4 3" xfId="10" xr:uid="{00000000-0005-0000-0000-000009000000}"/>
    <cellStyle name="Normal 2 4 4" xfId="11" xr:uid="{00000000-0005-0000-0000-00000A000000}"/>
    <cellStyle name="Normal 3" xfId="1" xr:uid="{00000000-0005-0000-0000-00000B000000}"/>
    <cellStyle name="Normal 3 2" xfId="12" xr:uid="{00000000-0005-0000-0000-00000C000000}"/>
    <cellStyle name="Normal 3 3" xfId="13" xr:uid="{00000000-0005-0000-0000-00000D000000}"/>
    <cellStyle name="Normal 3 4" xfId="14" xr:uid="{00000000-0005-0000-0000-00000E000000}"/>
    <cellStyle name="Normal 3 4 2" xfId="15" xr:uid="{00000000-0005-0000-0000-00000F000000}"/>
    <cellStyle name="Normal 3 5" xfId="16" xr:uid="{00000000-0005-0000-0000-000010000000}"/>
    <cellStyle name="Normal 3 5 2" xfId="17" xr:uid="{00000000-0005-0000-0000-000011000000}"/>
    <cellStyle name="Normal 3 6" xfId="18" xr:uid="{00000000-0005-0000-0000-000012000000}"/>
    <cellStyle name="Normal 4" xfId="19" xr:uid="{00000000-0005-0000-0000-000013000000}"/>
    <cellStyle name="Normal 5" xfId="20" xr:uid="{00000000-0005-0000-0000-000014000000}"/>
    <cellStyle name="Normal 6" xfId="21" xr:uid="{00000000-0005-0000-0000-000015000000}"/>
    <cellStyle name="Normal 7" xfId="22" xr:uid="{00000000-0005-0000-0000-000016000000}"/>
    <cellStyle name="Normal 7 2" xfId="23" xr:uid="{00000000-0005-0000-0000-000017000000}"/>
    <cellStyle name="Normal 8" xfId="24" xr:uid="{00000000-0005-0000-0000-000018000000}"/>
  </cellStyles>
  <dxfs count="15">
    <dxf>
      <font>
        <color theme="0"/>
      </font>
      <fill>
        <patternFill>
          <bgColor theme="1" tint="4.9989318521683403E-2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7030A0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438150</xdr:colOff>
      <xdr:row>34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267825" cy="5953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57149</xdr:colOff>
      <xdr:row>35</xdr:row>
      <xdr:rowOff>68035</xdr:rowOff>
    </xdr:from>
    <xdr:to>
      <xdr:col>2</xdr:col>
      <xdr:colOff>381852</xdr:colOff>
      <xdr:row>40</xdr:row>
      <xdr:rowOff>39460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6068785"/>
          <a:ext cx="1239103" cy="828675"/>
        </a:xfrm>
        <a:prstGeom prst="rect">
          <a:avLst/>
        </a:prstGeom>
      </xdr:spPr>
    </xdr:pic>
    <xdr:clientData/>
  </xdr:twoCellAnchor>
  <xdr:twoCellAnchor>
    <xdr:from>
      <xdr:col>18</xdr:col>
      <xdr:colOff>257735</xdr:colOff>
      <xdr:row>0</xdr:row>
      <xdr:rowOff>149678</xdr:rowOff>
    </xdr:from>
    <xdr:to>
      <xdr:col>19</xdr:col>
      <xdr:colOff>291353</xdr:colOff>
      <xdr:row>12</xdr:row>
      <xdr:rowOff>40020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/>
      </xdr:nvGrpSpPr>
      <xdr:grpSpPr>
        <a:xfrm>
          <a:off x="8684559" y="149678"/>
          <a:ext cx="504265" cy="1907401"/>
          <a:chOff x="8650941" y="313765"/>
          <a:chExt cx="504265" cy="1916206"/>
        </a:xfrm>
      </xdr:grpSpPr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CxnSpPr/>
        </xdr:nvCxnSpPr>
        <xdr:spPr>
          <a:xfrm flipV="1">
            <a:off x="8903073" y="717176"/>
            <a:ext cx="0" cy="1512795"/>
          </a:xfrm>
          <a:prstGeom prst="line">
            <a:avLst/>
          </a:prstGeom>
          <a:ln w="38100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CxnSpPr/>
        </xdr:nvCxnSpPr>
        <xdr:spPr>
          <a:xfrm>
            <a:off x="8650941" y="1199029"/>
            <a:ext cx="504265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/>
        </xdr:nvSpPr>
        <xdr:spPr>
          <a:xfrm>
            <a:off x="8763000" y="313765"/>
            <a:ext cx="280146" cy="3137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2000" b="1"/>
              <a:t>N</a:t>
            </a:r>
          </a:p>
        </xdr:txBody>
      </xdr:sp>
    </xdr:grpSp>
    <xdr:clientData/>
  </xdr:twoCellAnchor>
  <xdr:twoCellAnchor>
    <xdr:from>
      <xdr:col>13</xdr:col>
      <xdr:colOff>209310</xdr:colOff>
      <xdr:row>7</xdr:row>
      <xdr:rowOff>130630</xdr:rowOff>
    </xdr:from>
    <xdr:to>
      <xdr:col>14</xdr:col>
      <xdr:colOff>69316</xdr:colOff>
      <xdr:row>9</xdr:row>
      <xdr:rowOff>76202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6282898" y="1307248"/>
          <a:ext cx="330653" cy="281748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9</xdr:col>
      <xdr:colOff>371076</xdr:colOff>
      <xdr:row>3</xdr:row>
      <xdr:rowOff>137590</xdr:rowOff>
    </xdr:from>
    <xdr:to>
      <xdr:col>10</xdr:col>
      <xdr:colOff>230922</xdr:colOff>
      <xdr:row>5</xdr:row>
      <xdr:rowOff>86523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4562076" y="641855"/>
          <a:ext cx="330493" cy="285109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4</xdr:col>
      <xdr:colOff>445354</xdr:colOff>
      <xdr:row>14</xdr:row>
      <xdr:rowOff>62274</xdr:rowOff>
    </xdr:from>
    <xdr:to>
      <xdr:col>5</xdr:col>
      <xdr:colOff>309282</xdr:colOff>
      <xdr:row>16</xdr:row>
      <xdr:rowOff>7845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2283119" y="2415509"/>
          <a:ext cx="334575" cy="281748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8</xdr:col>
      <xdr:colOff>78362</xdr:colOff>
      <xdr:row>27</xdr:row>
      <xdr:rowOff>63955</xdr:rowOff>
    </xdr:from>
    <xdr:to>
      <xdr:col>8</xdr:col>
      <xdr:colOff>412937</xdr:colOff>
      <xdr:row>29</xdr:row>
      <xdr:rowOff>9526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3774062" y="4693105"/>
          <a:ext cx="334575" cy="288471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D</a:t>
          </a:r>
        </a:p>
      </xdr:txBody>
    </xdr:sp>
    <xdr:clientData/>
  </xdr:twoCellAnchor>
  <xdr:twoCellAnchor>
    <xdr:from>
      <xdr:col>13</xdr:col>
      <xdr:colOff>150079</xdr:colOff>
      <xdr:row>22</xdr:row>
      <xdr:rowOff>118303</xdr:rowOff>
    </xdr:from>
    <xdr:to>
      <xdr:col>14</xdr:col>
      <xdr:colOff>14007</xdr:colOff>
      <xdr:row>24</xdr:row>
      <xdr:rowOff>63874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6223667" y="3816244"/>
          <a:ext cx="334575" cy="281748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E</a:t>
          </a:r>
        </a:p>
      </xdr:txBody>
    </xdr:sp>
    <xdr:clientData/>
  </xdr:twoCellAnchor>
  <xdr:twoCellAnchor>
    <xdr:from>
      <xdr:col>4</xdr:col>
      <xdr:colOff>246528</xdr:colOff>
      <xdr:row>2</xdr:row>
      <xdr:rowOff>123264</xdr:rowOff>
    </xdr:from>
    <xdr:to>
      <xdr:col>15</xdr:col>
      <xdr:colOff>369794</xdr:colOff>
      <xdr:row>30</xdr:row>
      <xdr:rowOff>67234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2084293" y="459440"/>
          <a:ext cx="5300383" cy="46504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1</xdr:row>
      <xdr:rowOff>0</xdr:rowOff>
    </xdr:from>
    <xdr:to>
      <xdr:col>11</xdr:col>
      <xdr:colOff>114300</xdr:colOff>
      <xdr:row>3</xdr:row>
      <xdr:rowOff>133350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43675" y="161925"/>
          <a:ext cx="7620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76200</xdr:colOff>
      <xdr:row>1</xdr:row>
      <xdr:rowOff>0</xdr:rowOff>
    </xdr:from>
    <xdr:to>
      <xdr:col>21</xdr:col>
      <xdr:colOff>114301</xdr:colOff>
      <xdr:row>3</xdr:row>
      <xdr:rowOff>133350</xdr:rowOff>
    </xdr:to>
    <xdr:pic>
      <xdr:nvPicPr>
        <xdr:cNvPr id="3" name="Picture 15" descr="NDC_logo_small.jp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11150" y="161925"/>
          <a:ext cx="76200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76200</xdr:colOff>
      <xdr:row>1</xdr:row>
      <xdr:rowOff>0</xdr:rowOff>
    </xdr:from>
    <xdr:to>
      <xdr:col>31</xdr:col>
      <xdr:colOff>114299</xdr:colOff>
      <xdr:row>3</xdr:row>
      <xdr:rowOff>133350</xdr:rowOff>
    </xdr:to>
    <xdr:pic>
      <xdr:nvPicPr>
        <xdr:cNvPr id="4" name="Picture 15" descr="NDC_logo_small.jp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478625" y="161925"/>
          <a:ext cx="67627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76200</xdr:colOff>
      <xdr:row>1</xdr:row>
      <xdr:rowOff>0</xdr:rowOff>
    </xdr:from>
    <xdr:to>
      <xdr:col>41</xdr:col>
      <xdr:colOff>114300</xdr:colOff>
      <xdr:row>3</xdr:row>
      <xdr:rowOff>133350</xdr:rowOff>
    </xdr:to>
    <xdr:pic>
      <xdr:nvPicPr>
        <xdr:cNvPr id="5" name="Picture 15" descr="NDC_logo_small.jp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946100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50</xdr:col>
      <xdr:colOff>76200</xdr:colOff>
      <xdr:row>1</xdr:row>
      <xdr:rowOff>0</xdr:rowOff>
    </xdr:from>
    <xdr:to>
      <xdr:col>51</xdr:col>
      <xdr:colOff>114300</xdr:colOff>
      <xdr:row>3</xdr:row>
      <xdr:rowOff>133350</xdr:rowOff>
    </xdr:to>
    <xdr:pic>
      <xdr:nvPicPr>
        <xdr:cNvPr id="6" name="Picture 15" descr="NDC_logo_small.jp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413575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70</xdr:col>
      <xdr:colOff>76200</xdr:colOff>
      <xdr:row>1</xdr:row>
      <xdr:rowOff>0</xdr:rowOff>
    </xdr:from>
    <xdr:to>
      <xdr:col>71</xdr:col>
      <xdr:colOff>114300</xdr:colOff>
      <xdr:row>3</xdr:row>
      <xdr:rowOff>133350</xdr:rowOff>
    </xdr:to>
    <xdr:pic>
      <xdr:nvPicPr>
        <xdr:cNvPr id="7" name="Picture 15" descr="NDC_logo_small.jpg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348525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76200</xdr:colOff>
      <xdr:row>1</xdr:row>
      <xdr:rowOff>0</xdr:rowOff>
    </xdr:from>
    <xdr:to>
      <xdr:col>81</xdr:col>
      <xdr:colOff>114300</xdr:colOff>
      <xdr:row>3</xdr:row>
      <xdr:rowOff>133350</xdr:rowOff>
    </xdr:to>
    <xdr:pic>
      <xdr:nvPicPr>
        <xdr:cNvPr id="8" name="Picture 15" descr="NDC_logo_small.jpg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816000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90</xdr:col>
      <xdr:colOff>76200</xdr:colOff>
      <xdr:row>1</xdr:row>
      <xdr:rowOff>0</xdr:rowOff>
    </xdr:from>
    <xdr:to>
      <xdr:col>91</xdr:col>
      <xdr:colOff>114300</xdr:colOff>
      <xdr:row>3</xdr:row>
      <xdr:rowOff>133350</xdr:rowOff>
    </xdr:to>
    <xdr:pic>
      <xdr:nvPicPr>
        <xdr:cNvPr id="9" name="Picture 15" descr="NDC_logo_small.jpg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283475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100</xdr:col>
      <xdr:colOff>76200</xdr:colOff>
      <xdr:row>1</xdr:row>
      <xdr:rowOff>0</xdr:rowOff>
    </xdr:from>
    <xdr:to>
      <xdr:col>101</xdr:col>
      <xdr:colOff>114300</xdr:colOff>
      <xdr:row>3</xdr:row>
      <xdr:rowOff>133350</xdr:rowOff>
    </xdr:to>
    <xdr:pic>
      <xdr:nvPicPr>
        <xdr:cNvPr id="10" name="Picture 15" descr="NDC_logo_small.jpg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750950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110</xdr:col>
      <xdr:colOff>76200</xdr:colOff>
      <xdr:row>1</xdr:row>
      <xdr:rowOff>0</xdr:rowOff>
    </xdr:from>
    <xdr:to>
      <xdr:col>111</xdr:col>
      <xdr:colOff>114300</xdr:colOff>
      <xdr:row>3</xdr:row>
      <xdr:rowOff>133350</xdr:rowOff>
    </xdr:to>
    <xdr:pic>
      <xdr:nvPicPr>
        <xdr:cNvPr id="11" name="Picture 15" descr="NDC_logo_small.jpg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218425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130</xdr:col>
      <xdr:colOff>76200</xdr:colOff>
      <xdr:row>1</xdr:row>
      <xdr:rowOff>0</xdr:rowOff>
    </xdr:from>
    <xdr:to>
      <xdr:col>131</xdr:col>
      <xdr:colOff>114300</xdr:colOff>
      <xdr:row>3</xdr:row>
      <xdr:rowOff>133350</xdr:rowOff>
    </xdr:to>
    <xdr:pic>
      <xdr:nvPicPr>
        <xdr:cNvPr id="12" name="Picture 15" descr="NDC_logo_small.jpg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153375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140</xdr:col>
      <xdr:colOff>76200</xdr:colOff>
      <xdr:row>1</xdr:row>
      <xdr:rowOff>0</xdr:rowOff>
    </xdr:from>
    <xdr:to>
      <xdr:col>141</xdr:col>
      <xdr:colOff>114300</xdr:colOff>
      <xdr:row>3</xdr:row>
      <xdr:rowOff>133350</xdr:rowOff>
    </xdr:to>
    <xdr:pic>
      <xdr:nvPicPr>
        <xdr:cNvPr id="13" name="Picture 15" descr="NDC_logo_small.jpg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620850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150</xdr:col>
      <xdr:colOff>76200</xdr:colOff>
      <xdr:row>1</xdr:row>
      <xdr:rowOff>0</xdr:rowOff>
    </xdr:from>
    <xdr:to>
      <xdr:col>151</xdr:col>
      <xdr:colOff>114299</xdr:colOff>
      <xdr:row>3</xdr:row>
      <xdr:rowOff>133350</xdr:rowOff>
    </xdr:to>
    <xdr:pic>
      <xdr:nvPicPr>
        <xdr:cNvPr id="14" name="Picture 15" descr="NDC_logo_small.jpg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088325" y="161925"/>
          <a:ext cx="67627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160</xdr:col>
      <xdr:colOff>76200</xdr:colOff>
      <xdr:row>1</xdr:row>
      <xdr:rowOff>0</xdr:rowOff>
    </xdr:from>
    <xdr:to>
      <xdr:col>161</xdr:col>
      <xdr:colOff>114301</xdr:colOff>
      <xdr:row>3</xdr:row>
      <xdr:rowOff>133350</xdr:rowOff>
    </xdr:to>
    <xdr:pic>
      <xdr:nvPicPr>
        <xdr:cNvPr id="15" name="Picture 15" descr="NDC_logo_small.jpg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555800" y="161925"/>
          <a:ext cx="676276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170</xdr:col>
      <xdr:colOff>76200</xdr:colOff>
      <xdr:row>1</xdr:row>
      <xdr:rowOff>0</xdr:rowOff>
    </xdr:from>
    <xdr:to>
      <xdr:col>171</xdr:col>
      <xdr:colOff>114300</xdr:colOff>
      <xdr:row>3</xdr:row>
      <xdr:rowOff>133350</xdr:rowOff>
    </xdr:to>
    <xdr:pic>
      <xdr:nvPicPr>
        <xdr:cNvPr id="16" name="Picture 15" descr="NDC_logo_small.jpg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023275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190</xdr:col>
      <xdr:colOff>76200</xdr:colOff>
      <xdr:row>1</xdr:row>
      <xdr:rowOff>0</xdr:rowOff>
    </xdr:from>
    <xdr:to>
      <xdr:col>191</xdr:col>
      <xdr:colOff>114299</xdr:colOff>
      <xdr:row>3</xdr:row>
      <xdr:rowOff>133350</xdr:rowOff>
    </xdr:to>
    <xdr:pic>
      <xdr:nvPicPr>
        <xdr:cNvPr id="17" name="Picture 15" descr="NDC_logo_small.jpg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958225" y="161925"/>
          <a:ext cx="67627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250</xdr:col>
      <xdr:colOff>76200</xdr:colOff>
      <xdr:row>1</xdr:row>
      <xdr:rowOff>0</xdr:rowOff>
    </xdr:from>
    <xdr:to>
      <xdr:col>251</xdr:col>
      <xdr:colOff>114300</xdr:colOff>
      <xdr:row>3</xdr:row>
      <xdr:rowOff>133350</xdr:rowOff>
    </xdr:to>
    <xdr:pic>
      <xdr:nvPicPr>
        <xdr:cNvPr id="18" name="Picture 15" descr="NDC_logo_small.jpg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1763075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260</xdr:col>
      <xdr:colOff>76200</xdr:colOff>
      <xdr:row>1</xdr:row>
      <xdr:rowOff>0</xdr:rowOff>
    </xdr:from>
    <xdr:to>
      <xdr:col>261</xdr:col>
      <xdr:colOff>114301</xdr:colOff>
      <xdr:row>3</xdr:row>
      <xdr:rowOff>133350</xdr:rowOff>
    </xdr:to>
    <xdr:pic>
      <xdr:nvPicPr>
        <xdr:cNvPr id="19" name="Picture 15" descr="NDC_logo_small.jpg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8230550" y="161925"/>
          <a:ext cx="676276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270</xdr:col>
      <xdr:colOff>76200</xdr:colOff>
      <xdr:row>1</xdr:row>
      <xdr:rowOff>0</xdr:rowOff>
    </xdr:from>
    <xdr:to>
      <xdr:col>271</xdr:col>
      <xdr:colOff>114299</xdr:colOff>
      <xdr:row>3</xdr:row>
      <xdr:rowOff>133350</xdr:rowOff>
    </xdr:to>
    <xdr:pic>
      <xdr:nvPicPr>
        <xdr:cNvPr id="20" name="Picture 15" descr="NDC_logo_small.jpg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4698025" y="161925"/>
          <a:ext cx="67627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280</xdr:col>
      <xdr:colOff>76200</xdr:colOff>
      <xdr:row>1</xdr:row>
      <xdr:rowOff>0</xdr:rowOff>
    </xdr:from>
    <xdr:to>
      <xdr:col>281</xdr:col>
      <xdr:colOff>114300</xdr:colOff>
      <xdr:row>3</xdr:row>
      <xdr:rowOff>133350</xdr:rowOff>
    </xdr:to>
    <xdr:pic>
      <xdr:nvPicPr>
        <xdr:cNvPr id="21" name="Picture 15" descr="NDC_logo_small.jpg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1165500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290</xdr:col>
      <xdr:colOff>76200</xdr:colOff>
      <xdr:row>1</xdr:row>
      <xdr:rowOff>0</xdr:rowOff>
    </xdr:from>
    <xdr:to>
      <xdr:col>291</xdr:col>
      <xdr:colOff>114300</xdr:colOff>
      <xdr:row>3</xdr:row>
      <xdr:rowOff>133350</xdr:rowOff>
    </xdr:to>
    <xdr:pic>
      <xdr:nvPicPr>
        <xdr:cNvPr id="22" name="Picture 15" descr="NDC_logo_small.jpg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7632975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300</xdr:col>
      <xdr:colOff>76200</xdr:colOff>
      <xdr:row>1</xdr:row>
      <xdr:rowOff>0</xdr:rowOff>
    </xdr:from>
    <xdr:to>
      <xdr:col>301</xdr:col>
      <xdr:colOff>114301</xdr:colOff>
      <xdr:row>3</xdr:row>
      <xdr:rowOff>133350</xdr:rowOff>
    </xdr:to>
    <xdr:pic>
      <xdr:nvPicPr>
        <xdr:cNvPr id="23" name="Picture 15" descr="NDC_logo_small.jpg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4100450" y="161925"/>
          <a:ext cx="676276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310</xdr:col>
      <xdr:colOff>76200</xdr:colOff>
      <xdr:row>1</xdr:row>
      <xdr:rowOff>0</xdr:rowOff>
    </xdr:from>
    <xdr:to>
      <xdr:col>311</xdr:col>
      <xdr:colOff>114299</xdr:colOff>
      <xdr:row>3</xdr:row>
      <xdr:rowOff>133350</xdr:rowOff>
    </xdr:to>
    <xdr:pic>
      <xdr:nvPicPr>
        <xdr:cNvPr id="24" name="Picture 15" descr="NDC_logo_small.jpg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567925" y="161925"/>
          <a:ext cx="67627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320</xdr:col>
      <xdr:colOff>76200</xdr:colOff>
      <xdr:row>1</xdr:row>
      <xdr:rowOff>0</xdr:rowOff>
    </xdr:from>
    <xdr:to>
      <xdr:col>321</xdr:col>
      <xdr:colOff>114300</xdr:colOff>
      <xdr:row>3</xdr:row>
      <xdr:rowOff>133350</xdr:rowOff>
    </xdr:to>
    <xdr:pic>
      <xdr:nvPicPr>
        <xdr:cNvPr id="25" name="Picture 15" descr="NDC_logo_small.jpg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7035400" y="161925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1</xdr:col>
      <xdr:colOff>30957</xdr:colOff>
      <xdr:row>3</xdr:row>
      <xdr:rowOff>133350</xdr:rowOff>
    </xdr:to>
    <xdr:pic>
      <xdr:nvPicPr>
        <xdr:cNvPr id="26" name="Picture 15" descr="NDC_logo_small.jpg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" y="161925"/>
          <a:ext cx="678657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60</xdr:col>
      <xdr:colOff>76200</xdr:colOff>
      <xdr:row>1</xdr:row>
      <xdr:rowOff>0</xdr:rowOff>
    </xdr:from>
    <xdr:to>
      <xdr:col>61</xdr:col>
      <xdr:colOff>30956</xdr:colOff>
      <xdr:row>3</xdr:row>
      <xdr:rowOff>133350</xdr:rowOff>
    </xdr:to>
    <xdr:pic>
      <xdr:nvPicPr>
        <xdr:cNvPr id="27" name="Picture 15" descr="NDC_logo_small.jpg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881050" y="161925"/>
          <a:ext cx="59293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120</xdr:col>
      <xdr:colOff>76200</xdr:colOff>
      <xdr:row>1</xdr:row>
      <xdr:rowOff>0</xdr:rowOff>
    </xdr:from>
    <xdr:to>
      <xdr:col>121</xdr:col>
      <xdr:colOff>30957</xdr:colOff>
      <xdr:row>3</xdr:row>
      <xdr:rowOff>133350</xdr:rowOff>
    </xdr:to>
    <xdr:pic>
      <xdr:nvPicPr>
        <xdr:cNvPr id="28" name="Picture 15" descr="NDC_logo_small.jpg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685900" y="161925"/>
          <a:ext cx="592932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180</xdr:col>
      <xdr:colOff>76200</xdr:colOff>
      <xdr:row>1</xdr:row>
      <xdr:rowOff>0</xdr:rowOff>
    </xdr:from>
    <xdr:to>
      <xdr:col>181</xdr:col>
      <xdr:colOff>30956</xdr:colOff>
      <xdr:row>3</xdr:row>
      <xdr:rowOff>133350</xdr:rowOff>
    </xdr:to>
    <xdr:pic>
      <xdr:nvPicPr>
        <xdr:cNvPr id="29" name="Picture 28" descr="NDC_logo_small.jpg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490750" y="161925"/>
          <a:ext cx="59293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200</xdr:col>
      <xdr:colOff>76200</xdr:colOff>
      <xdr:row>1</xdr:row>
      <xdr:rowOff>0</xdr:rowOff>
    </xdr:from>
    <xdr:to>
      <xdr:col>201</xdr:col>
      <xdr:colOff>30956</xdr:colOff>
      <xdr:row>3</xdr:row>
      <xdr:rowOff>133350</xdr:rowOff>
    </xdr:to>
    <xdr:pic>
      <xdr:nvPicPr>
        <xdr:cNvPr id="30" name="Picture 15" descr="NDC_logo_small.jpg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425700" y="161925"/>
          <a:ext cx="59293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210</xdr:col>
      <xdr:colOff>76200</xdr:colOff>
      <xdr:row>1</xdr:row>
      <xdr:rowOff>0</xdr:rowOff>
    </xdr:from>
    <xdr:to>
      <xdr:col>211</xdr:col>
      <xdr:colOff>30958</xdr:colOff>
      <xdr:row>3</xdr:row>
      <xdr:rowOff>133350</xdr:rowOff>
    </xdr:to>
    <xdr:pic>
      <xdr:nvPicPr>
        <xdr:cNvPr id="31" name="Picture 15" descr="NDC_logo_small.jpg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893175" y="161925"/>
          <a:ext cx="592933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220</xdr:col>
      <xdr:colOff>76200</xdr:colOff>
      <xdr:row>1</xdr:row>
      <xdr:rowOff>0</xdr:rowOff>
    </xdr:from>
    <xdr:to>
      <xdr:col>221</xdr:col>
      <xdr:colOff>30957</xdr:colOff>
      <xdr:row>3</xdr:row>
      <xdr:rowOff>133350</xdr:rowOff>
    </xdr:to>
    <xdr:pic>
      <xdr:nvPicPr>
        <xdr:cNvPr id="32" name="Picture 31" descr="NDC_logo_small.jpg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360650" y="161925"/>
          <a:ext cx="592932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240</xdr:col>
      <xdr:colOff>76200</xdr:colOff>
      <xdr:row>1</xdr:row>
      <xdr:rowOff>0</xdr:rowOff>
    </xdr:from>
    <xdr:to>
      <xdr:col>241</xdr:col>
      <xdr:colOff>30956</xdr:colOff>
      <xdr:row>3</xdr:row>
      <xdr:rowOff>133350</xdr:rowOff>
    </xdr:to>
    <xdr:pic>
      <xdr:nvPicPr>
        <xdr:cNvPr id="33" name="Picture 15" descr="NDC_logo_small.jpg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5295600" y="161925"/>
          <a:ext cx="59293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230</xdr:col>
      <xdr:colOff>76200</xdr:colOff>
      <xdr:row>1</xdr:row>
      <xdr:rowOff>0</xdr:rowOff>
    </xdr:from>
    <xdr:to>
      <xdr:col>230</xdr:col>
      <xdr:colOff>635794</xdr:colOff>
      <xdr:row>3</xdr:row>
      <xdr:rowOff>133350</xdr:rowOff>
    </xdr:to>
    <xdr:pic>
      <xdr:nvPicPr>
        <xdr:cNvPr id="34" name="Picture 33" descr="NDC_logo_small.jpg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8828125" y="161925"/>
          <a:ext cx="55959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330</xdr:col>
      <xdr:colOff>76200</xdr:colOff>
      <xdr:row>1</xdr:row>
      <xdr:rowOff>0</xdr:rowOff>
    </xdr:from>
    <xdr:to>
      <xdr:col>331</xdr:col>
      <xdr:colOff>30955</xdr:colOff>
      <xdr:row>3</xdr:row>
      <xdr:rowOff>133350</xdr:rowOff>
    </xdr:to>
    <xdr:pic>
      <xdr:nvPicPr>
        <xdr:cNvPr id="35" name="Picture 15" descr="NDC_logo_small.jpg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3502875" y="161925"/>
          <a:ext cx="59293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340</xdr:col>
      <xdr:colOff>76200</xdr:colOff>
      <xdr:row>1</xdr:row>
      <xdr:rowOff>0</xdr:rowOff>
    </xdr:from>
    <xdr:to>
      <xdr:col>341</xdr:col>
      <xdr:colOff>30956</xdr:colOff>
      <xdr:row>3</xdr:row>
      <xdr:rowOff>133350</xdr:rowOff>
    </xdr:to>
    <xdr:pic>
      <xdr:nvPicPr>
        <xdr:cNvPr id="36" name="Picture 15" descr="NDC_logo_small.jpg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970350" y="161925"/>
          <a:ext cx="59293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350</xdr:col>
      <xdr:colOff>76200</xdr:colOff>
      <xdr:row>1</xdr:row>
      <xdr:rowOff>0</xdr:rowOff>
    </xdr:from>
    <xdr:to>
      <xdr:col>351</xdr:col>
      <xdr:colOff>30956</xdr:colOff>
      <xdr:row>3</xdr:row>
      <xdr:rowOff>133350</xdr:rowOff>
    </xdr:to>
    <xdr:pic>
      <xdr:nvPicPr>
        <xdr:cNvPr id="37" name="Picture 15" descr="NDC_logo_small.jpg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6352100" y="161925"/>
          <a:ext cx="59293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36</xdr:row>
      <xdr:rowOff>133350</xdr:rowOff>
    </xdr:from>
    <xdr:to>
      <xdr:col>3</xdr:col>
      <xdr:colOff>447675</xdr:colOff>
      <xdr:row>41</xdr:row>
      <xdr:rowOff>38100</xdr:rowOff>
    </xdr:to>
    <xdr:pic>
      <xdr:nvPicPr>
        <xdr:cNvPr id="2" name="Picture 7" descr="NDC_logo_smal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6457950"/>
          <a:ext cx="18097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9526</xdr:colOff>
      <xdr:row>36</xdr:row>
      <xdr:rowOff>133349</xdr:rowOff>
    </xdr:from>
    <xdr:to>
      <xdr:col>23</xdr:col>
      <xdr:colOff>369094</xdr:colOff>
      <xdr:row>41</xdr:row>
      <xdr:rowOff>39318</xdr:rowOff>
    </xdr:to>
    <xdr:pic>
      <xdr:nvPicPr>
        <xdr:cNvPr id="3" name="Picture 7" descr="NDC_logo_small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58426" y="6457949"/>
          <a:ext cx="1293018" cy="906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404815</xdr:colOff>
      <xdr:row>4</xdr:row>
      <xdr:rowOff>154784</xdr:rowOff>
    </xdr:from>
    <xdr:to>
      <xdr:col>9</xdr:col>
      <xdr:colOff>416720</xdr:colOff>
      <xdr:row>25</xdr:row>
      <xdr:rowOff>154780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 rot="5400000">
          <a:off x="2725345" y="2711054"/>
          <a:ext cx="3676646" cy="11905"/>
        </a:xfrm>
        <a:prstGeom prst="line">
          <a:avLst/>
        </a:prstGeom>
        <a:ln w="317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15</xdr:row>
      <xdr:rowOff>119062</xdr:rowOff>
    </xdr:from>
    <xdr:to>
      <xdr:col>13</xdr:col>
      <xdr:colOff>416719</xdr:colOff>
      <xdr:row>15</xdr:row>
      <xdr:rowOff>130967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 flipV="1">
          <a:off x="2847975" y="2767012"/>
          <a:ext cx="3588544" cy="11905"/>
        </a:xfrm>
        <a:prstGeom prst="line">
          <a:avLst/>
        </a:prstGeom>
        <a:ln w="317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309563</xdr:colOff>
      <xdr:row>8</xdr:row>
      <xdr:rowOff>35719</xdr:rowOff>
    </xdr:from>
    <xdr:to>
      <xdr:col>9</xdr:col>
      <xdr:colOff>404813</xdr:colOff>
      <xdr:row>15</xdr:row>
      <xdr:rowOff>119062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3062288" y="1445419"/>
          <a:ext cx="1495425" cy="1321593"/>
        </a:xfrm>
        <a:prstGeom prst="line">
          <a:avLst/>
        </a:prstGeom>
        <a:ln w="317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</xdr:colOff>
      <xdr:row>13</xdr:row>
      <xdr:rowOff>130968</xdr:rowOff>
    </xdr:from>
    <xdr:to>
      <xdr:col>10</xdr:col>
      <xdr:colOff>250031</xdr:colOff>
      <xdr:row>17</xdr:row>
      <xdr:rowOff>35718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4176712" y="2436018"/>
          <a:ext cx="692944" cy="59055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DMIN%20OTHER\Staff\Project%20Staff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pickndrop"/>
      <sheetName val="2138"/>
      <sheetName val="2407 - Greenford"/>
      <sheetName val="Hackney Beats"/>
      <sheetName val="2138-Car Jouneys"/>
      <sheetName val="Hemel Hampstead"/>
      <sheetName val="2448 Clapham Road"/>
      <sheetName val="Wapping"/>
      <sheetName val="2492 Watford"/>
      <sheetName val="Bournemouth"/>
      <sheetName val="2387 Hemel Hampstead xtra"/>
      <sheetName val="Mayfair"/>
      <sheetName val="Tolworth"/>
      <sheetName val="2347-SUSTRANS"/>
      <sheetName val="2453 Leavesden BREAKS"/>
      <sheetName val="East Grinstead"/>
      <sheetName val="Northampton."/>
      <sheetName val="Wembley"/>
      <sheetName val="Brighton"/>
      <sheetName val="Envelopes"/>
      <sheetName val="Hammersmith"/>
      <sheetName val="Walthamstow"/>
      <sheetName val="Edmonton"/>
      <sheetName val="Edmonton Door Knocking"/>
      <sheetName val="Hemel Hampstead "/>
      <sheetName val="Chingford"/>
      <sheetName val="TFL Parking Beats"/>
      <sheetName val="Putney"/>
      <sheetName val="Costco Reading"/>
      <sheetName val="UCLH PARKING"/>
      <sheetName val="Redbridge"/>
      <sheetName val="Southbank"/>
      <sheetName val="queensway Parking"/>
      <sheetName val="Stratford"/>
      <sheetName val="Southend PB"/>
      <sheetName val="Train"/>
      <sheetName val="Abingdon CJT"/>
      <sheetName val="2570 Strawberry Hill "/>
      <sheetName val="2539 TFL 2"/>
      <sheetName val="2602 Drayton Road"/>
      <sheetName val="2616 Enfield"/>
      <sheetName val="2623 Barbican"/>
      <sheetName val="2629 ROBERT ST"/>
      <sheetName val="2636 Basildon"/>
      <sheetName val="2639 Sunninghill"/>
      <sheetName val="2658 Hayes"/>
      <sheetName val="Feering"/>
      <sheetName val="2638 Bexley"/>
      <sheetName val="Vicky staff"/>
      <sheetName val="Sheet1"/>
      <sheetName val="Farringdon"/>
      <sheetName val="2682 St Albans"/>
      <sheetName val="Brighton CJT"/>
      <sheetName val="2679 Windsor"/>
      <sheetName val="2678 Hackney"/>
      <sheetName val="2696 Cambridge Circus"/>
      <sheetName val="2710 Marks Tey "/>
      <sheetName val="2731 Inverness Mews"/>
      <sheetName val="2738 Clapham"/>
      <sheetName val="2616 Edmonton"/>
      <sheetName val="2772 Dalston"/>
      <sheetName val="2732 Littlehampton"/>
      <sheetName val="2775 Heart of Heartbridge"/>
      <sheetName val="2784 KING GEORGE"/>
      <sheetName val="2746 Admiralty Arch"/>
      <sheetName val="2781 Dover"/>
      <sheetName val="2806 Tonbridge"/>
      <sheetName val="2777 Bourne Hill"/>
      <sheetName val="2808 Tooting"/>
      <sheetName val="2704 Suffolk"/>
      <sheetName val="IOW"/>
      <sheetName val="Surrey Quays"/>
      <sheetName val="Thurrock"/>
      <sheetName val="Envelopes IoW"/>
      <sheetName val="2835 Dartford"/>
      <sheetName val="2867 Reading"/>
      <sheetName val="2837 Baker Street"/>
      <sheetName val="2605 City of London"/>
      <sheetName val="Brick Lane"/>
      <sheetName val="2939 Dartford CJT"/>
      <sheetName val="2972 Leyton"/>
      <sheetName val="2900 WCSS"/>
      <sheetName val="2920 Berkhamsted"/>
      <sheetName val="2959 Essex Suffolk 2"/>
      <sheetName val="2974 Sidcup PB"/>
      <sheetName val="2946 Bengeo"/>
      <sheetName val="2982 Plaistow"/>
      <sheetName val="2956 ABBEY WOOD"/>
      <sheetName val="3017 Meridian Sq"/>
      <sheetName val="Chalfont"/>
      <sheetName val="Southgate"/>
      <sheetName val="Hackney Beats 2"/>
      <sheetName val="2906 Edmonton"/>
      <sheetName val="3022 Twyford"/>
      <sheetName val="2978 Southbank"/>
      <sheetName val="RSI Hampshire"/>
      <sheetName val="Envelopes Hampshire"/>
      <sheetName val="3021 Kings Rd"/>
      <sheetName val="2873 Knee Hill"/>
      <sheetName val="3066 Brick Lane 2"/>
      <sheetName val="3024 Eastbourne"/>
      <sheetName val="3031 Lisson Grove"/>
      <sheetName val="3050 Hamm &amp; Fulham"/>
      <sheetName val="Brighton CJT2"/>
      <sheetName val="2914 wOKINGHAM"/>
      <sheetName val="Thurrock 2"/>
      <sheetName val="Harlow"/>
      <sheetName val="Wokingham"/>
      <sheetName val="3077 Ealing PB"/>
      <sheetName val="3043 Clapton"/>
      <sheetName val="Brighton redo"/>
      <sheetName val="Strawberry Hill 3"/>
      <sheetName val="3030 Abbey Wood Station"/>
      <sheetName val="Fritzovia"/>
      <sheetName val="Brent Cross"/>
      <sheetName val="Brentford"/>
      <sheetName val="Southend"/>
      <sheetName val="Camden"/>
      <sheetName val="Southend redo"/>
      <sheetName val="2978 Southbank SEP2013"/>
      <sheetName val="TTT Sat Redo"/>
      <sheetName val="3218 Blomfield Rd"/>
      <sheetName val="3211 Grays town Centre"/>
      <sheetName val="3171 Hillingdon CJT"/>
      <sheetName val="Victoria"/>
      <sheetName val="2570 Strwberry Hill 4"/>
      <sheetName val="Colindale"/>
      <sheetName val="Wembley NFL"/>
      <sheetName val="3284 Mitcham"/>
      <sheetName val="3305 Egham"/>
      <sheetName val="A3 Hindhead"/>
      <sheetName val="BRISTOL"/>
      <sheetName val="3181 Romford"/>
      <sheetName val="Brixton"/>
      <sheetName val="3337 Bedford"/>
      <sheetName val="3355 Shoreditch"/>
      <sheetName val="Mitcham"/>
      <sheetName val="Mitcham Redo"/>
      <sheetName val="3210 CJT repeat"/>
      <sheetName val="Hertfordshire"/>
      <sheetName val="3354 Northwood"/>
      <sheetName val="Hampton Court"/>
      <sheetName val="Wembley NFL (2)"/>
      <sheetName val="Battersea"/>
      <sheetName val="East Ham Sth Leaflets – 3377"/>
      <sheetName val="3370 Leavesden"/>
      <sheetName val="3413 Croydon"/>
      <sheetName val="3257 Lewes Road 2"/>
      <sheetName val="Poole CTC and ANPR – 3330"/>
      <sheetName val="Mersham"/>
      <sheetName val="3301 Sompting"/>
      <sheetName val="3388 Farringdon Q's"/>
      <sheetName val="3436 Battersea"/>
      <sheetName val="3181 Wanstead"/>
      <sheetName val="3458 Dunstable"/>
      <sheetName val="3466 Croydon 2"/>
      <sheetName val="3476 Catford"/>
      <sheetName val="3181 KWR Mitcham"/>
      <sheetName val="3181 KWR Aldgate"/>
      <sheetName val="3508 Hook"/>
      <sheetName val="3494 North Finchley"/>
      <sheetName val="2471 TTT "/>
      <sheetName val="3531 East Grin."/>
      <sheetName val="3543 Rotunda"/>
      <sheetName val="3548 Vauxhall"/>
      <sheetName val="3509 Southbank Dec 2013"/>
      <sheetName val="3608 Borehamwood"/>
      <sheetName val="Lyminster CJT REpeat"/>
      <sheetName val="3631 Battersea "/>
      <sheetName val="3638 Lewisham and Islington"/>
      <sheetName val="3622 Maunsell Street"/>
      <sheetName val="3633 Bracknell"/>
      <sheetName val="3646 Caslte Lane Bournemouth"/>
      <sheetName val="3664 Harlow"/>
      <sheetName val="3675 Camden"/>
      <sheetName val="3666 Ealing CJT"/>
      <sheetName val="3663 Covent Garden"/>
      <sheetName val="3715 Huntley St"/>
      <sheetName val="3711 Agar Estate"/>
      <sheetName val="3739 Waterloo"/>
      <sheetName val="3729 Dover Court"/>
      <sheetName val="3703 West Draytonz"/>
      <sheetName val="3667 Docklands"/>
      <sheetName val="3730 Old Shoreham Road"/>
      <sheetName val="3756 Greenwood Place"/>
      <sheetName val="3573 Kingston"/>
      <sheetName val="3493 Clapton"/>
      <sheetName val="Padington 3772"/>
      <sheetName val="3751 Hyde Park 2"/>
      <sheetName val="3796 Chiltern Street"/>
      <sheetName val="3791 Stroud Green Road"/>
      <sheetName val="3777 Watford"/>
      <sheetName val="3817 Ringwood"/>
      <sheetName val="3816 Waterloo"/>
      <sheetName val="3495 Regents Street and New Bon"/>
      <sheetName val="3802 Long Lane Corridor"/>
      <sheetName val="no .Romford"/>
      <sheetName val="3821 Tower Hill"/>
      <sheetName val="Template"/>
      <sheetName val="3813 Regents Street and New Bon"/>
      <sheetName val="3737 Chingford"/>
      <sheetName val="3829 CJT Woking"/>
      <sheetName val="3845 DFT"/>
      <sheetName val="3815 Arborfield"/>
      <sheetName val="3825 Sevenoaks"/>
      <sheetName val="3834 Paddington"/>
      <sheetName val="3803 Sutton"/>
      <sheetName val="3824 Knightsbridge"/>
      <sheetName val="3830 Hertford"/>
      <sheetName val="Hackney Road"/>
      <sheetName val="3865 The Mall"/>
      <sheetName val="3858 Seven Sisters"/>
      <sheetName val="3851 Romford car parks"/>
      <sheetName val="3866 Braintree"/>
      <sheetName val="3857 Guilford"/>
      <sheetName val="3867 Wandsworth"/>
      <sheetName val="3869 Bracknell"/>
      <sheetName val="3873 Portsmouth"/>
      <sheetName val="3890 Shoreditch"/>
      <sheetName val="Coral Barking"/>
      <sheetName val="3845 DFT Training"/>
      <sheetName val="3899 Brockley Corridor"/>
      <sheetName val="3895 Zone P and the Ladders"/>
      <sheetName val="3863 Earls Court"/>
      <sheetName val="3910 Seven Dials"/>
      <sheetName val="Clerkenwell"/>
      <sheetName val="3898 Wembley"/>
      <sheetName val="Grant"/>
      <sheetName val="3972 A602 Hertford"/>
      <sheetName val="3962 Stoke Newington"/>
      <sheetName val="3949 Sutton"/>
      <sheetName val="3979 Notting Hill Gate"/>
      <sheetName val="3891 Millharbour"/>
      <sheetName val="3980 Hook, Hants"/>
      <sheetName val="3845 DFT Extras 25May"/>
      <sheetName val="3997 Horndean"/>
      <sheetName val="3998 Dalston"/>
      <sheetName val="3999 Store Counts"/>
      <sheetName val="4044 Chelsea"/>
      <sheetName val="4035 Watford Warwick"/>
      <sheetName val="4062 Kenisngton High Street"/>
      <sheetName val="4036 Bath Warwick"/>
      <sheetName val="4077 Chichester"/>
      <sheetName val="4074 Chase Farm"/>
      <sheetName val="4079 Boleyn 3"/>
      <sheetName val="4086 Abbeville Road"/>
      <sheetName val="4069 Barnet"/>
      <sheetName val="4078 Victoria Station"/>
      <sheetName val="4079 Leaflets 2"/>
      <sheetName val="4103 Purbeck"/>
      <sheetName val="4108 Newbury"/>
      <sheetName val="4112 -  Brockley Corridor CJT"/>
      <sheetName val="4128 White City"/>
      <sheetName val="4117 Brighton"/>
      <sheetName val="4078 Victoria Station (2)"/>
      <sheetName val="4091 Forest Gate RPZv"/>
      <sheetName val="4114 Goodge St (Experian))"/>
      <sheetName val="4131 Brighton Parking"/>
      <sheetName val="4078 Victoria Station (3)"/>
      <sheetName val="4164 Cheam Common School"/>
      <sheetName val="4024 Bank Junction"/>
      <sheetName val="4181 Whitechapel"/>
      <sheetName val="4141 Southbank"/>
      <sheetName val="3825 North Woolwich"/>
      <sheetName val="4161 Borehamwood"/>
      <sheetName val="4194 Harrow"/>
      <sheetName val="4200 Chelmsford"/>
      <sheetName val="4111 Hyde Park 2014"/>
      <sheetName val="4204 Knightsbridge"/>
      <sheetName val="4206-08 ENFIELD"/>
      <sheetName val="4220 Huntley Street"/>
      <sheetName val="3992 Hackney Door Knocking"/>
      <sheetName val="4239 Goodge St TCR BS"/>
      <sheetName val="4245 Brunswick Centre"/>
      <sheetName val="4286 Southbank"/>
      <sheetName val="Poole Warwick"/>
      <sheetName val="4309 Bursledon"/>
      <sheetName val="4307 Hemel Hempstead"/>
      <sheetName val="4312 Watford PB"/>
      <sheetName val="Warwick Brighton"/>
      <sheetName val="4313 Chester Gate"/>
      <sheetName val="4265 Warwick Brighton"/>
      <sheetName val="4321 Highbury"/>
      <sheetName val="4337 East Croydon"/>
      <sheetName val="4344 New Eltham"/>
      <sheetName val="4358 Southend"/>
      <sheetName val="Chase Farm"/>
      <sheetName val="4327 Colindale"/>
      <sheetName val="4369 Northfield Avenue"/>
      <sheetName val="4337 East Croydon (2)"/>
      <sheetName val="4321 Highbury (2)"/>
      <sheetName val="4355 Isle of Sheppey"/>
      <sheetName val="4340 Warwick Poole"/>
      <sheetName val="4372 Kings Road"/>
      <sheetName val="4396 Newham leaflets"/>
      <sheetName val="4320 Bryanston Street "/>
      <sheetName val="4389 Carcraft"/>
      <sheetName val="4377 Bromley Parking"/>
      <sheetName val="4376 - Dagenham"/>
      <sheetName val="4381 Harrow"/>
      <sheetName val="4346 Stanford Hill, KP LB"/>
      <sheetName val="4427 Brighton Road"/>
      <sheetName val="4444 - Fort Halstead"/>
      <sheetName val="4468 Gatwick"/>
      <sheetName val="4439 - Maunsel Street"/>
      <sheetName val="4531 Chase Farm Hospital"/>
      <sheetName val="4096 RSI"/>
      <sheetName val="4498 Dulwich Hamlet"/>
      <sheetName val="4452 - Heathrow"/>
      <sheetName val="4520 Northwood"/>
      <sheetName val="SouthwarkSchedule"/>
      <sheetName val="4328 Southwark ShiftsShifts"/>
      <sheetName val="4503 Kingston"/>
      <sheetName val="CJT"/>
      <sheetName val="4533 HOspital Surveys"/>
      <sheetName val="Reading"/>
      <sheetName val="4579 Croydon"/>
      <sheetName val="Warwick Exeter"/>
      <sheetName val="4590 Moor Lane, Chessington"/>
      <sheetName val="4604 Monkfrith School"/>
      <sheetName val="Waterloocille"/>
      <sheetName val="4588 Knightsbridge"/>
      <sheetName val="4607 Epsom"/>
      <sheetName val="Template (2)"/>
      <sheetName val="4612 Sutton"/>
      <sheetName val="Rates rail"/>
    </sheetNames>
    <sheetDataSet>
      <sheetData sheetId="0">
        <row r="15">
          <cell r="B15" t="str">
            <v>Agata Bortnowska</v>
          </cell>
        </row>
        <row r="16">
          <cell r="B16" t="str">
            <v>Agnieszka  Kurzeja-Franczyk</v>
          </cell>
        </row>
        <row r="17">
          <cell r="B17" t="str">
            <v>Ainoa Mela Lopez</v>
          </cell>
        </row>
        <row r="18">
          <cell r="B18" t="str">
            <v>Aleksandra Turek</v>
          </cell>
        </row>
        <row r="19">
          <cell r="B19" t="str">
            <v>Aleksandra Wyrmas</v>
          </cell>
        </row>
        <row r="20">
          <cell r="B20" t="str">
            <v>Alicia Dominguez Silva</v>
          </cell>
        </row>
        <row r="21">
          <cell r="B21" t="str">
            <v>Alpaslan Inanmis</v>
          </cell>
        </row>
        <row r="22">
          <cell r="B22" t="str">
            <v>Alvaro de Esteban Martinez</v>
          </cell>
        </row>
        <row r="23">
          <cell r="B23" t="str">
            <v>Angela Maasalu</v>
          </cell>
        </row>
        <row r="24">
          <cell r="B24" t="str">
            <v>Anna Batory</v>
          </cell>
        </row>
        <row r="25">
          <cell r="B25" t="str">
            <v>Aslam De Lyon</v>
          </cell>
        </row>
        <row r="26">
          <cell r="B26" t="str">
            <v>Barbara  Szulc</v>
          </cell>
        </row>
        <row r="27">
          <cell r="B27" t="str">
            <v>Cathy Goodhead</v>
          </cell>
        </row>
        <row r="28">
          <cell r="B28" t="str">
            <v>Cheryl Partridge</v>
          </cell>
        </row>
        <row r="29">
          <cell r="B29" t="str">
            <v>Cleopas Zindoga</v>
          </cell>
        </row>
        <row r="30">
          <cell r="B30" t="str">
            <v>Colin Burrows</v>
          </cell>
        </row>
        <row r="31">
          <cell r="B31" t="str">
            <v>Deborah Nash</v>
          </cell>
        </row>
        <row r="32">
          <cell r="B32" t="str">
            <v>Dominik Andruszko</v>
          </cell>
        </row>
        <row r="33">
          <cell r="B33" t="str">
            <v>Elena Codraro</v>
          </cell>
        </row>
        <row r="34">
          <cell r="B34" t="str">
            <v>Elizabeth Heath</v>
          </cell>
        </row>
        <row r="35">
          <cell r="B35" t="str">
            <v>Esteban Carnicero</v>
          </cell>
        </row>
        <row r="36">
          <cell r="B36" t="str">
            <v>Federico Hincapie</v>
          </cell>
        </row>
        <row r="37">
          <cell r="B37" t="str">
            <v>Felipa Corchero</v>
          </cell>
        </row>
        <row r="38">
          <cell r="B38" t="str">
            <v>Gabor Voros</v>
          </cell>
        </row>
        <row r="39">
          <cell r="B39" t="str">
            <v>Gavin McFarlane</v>
          </cell>
        </row>
        <row r="40">
          <cell r="B40" t="str">
            <v>Howard Ross</v>
          </cell>
        </row>
        <row r="41">
          <cell r="B41" t="str">
            <v>Hubert Wiosenski</v>
          </cell>
        </row>
        <row r="42">
          <cell r="B42" t="str">
            <v>Isabel Alonso</v>
          </cell>
        </row>
        <row r="43">
          <cell r="B43" t="str">
            <v>Jane Cameron</v>
          </cell>
        </row>
        <row r="44">
          <cell r="B44" t="str">
            <v>Jenae Matheson</v>
          </cell>
        </row>
        <row r="45">
          <cell r="B45" t="str">
            <v>Jerin Joseph</v>
          </cell>
        </row>
        <row r="46">
          <cell r="B46" t="str">
            <v xml:space="preserve">Jeronimo Dominguez  </v>
          </cell>
        </row>
        <row r="47">
          <cell r="B47" t="str">
            <v>Jerzy Pogroszewski</v>
          </cell>
        </row>
        <row r="48">
          <cell r="B48" t="str">
            <v>Johny  Jose</v>
          </cell>
        </row>
        <row r="49">
          <cell r="B49" t="str">
            <v>Jose Del Rio</v>
          </cell>
        </row>
        <row r="50">
          <cell r="B50" t="str">
            <v>Juan Carlos Vilchez Galan</v>
          </cell>
        </row>
        <row r="51">
          <cell r="B51" t="str">
            <v>Katarzyna Jachowicz</v>
          </cell>
        </row>
        <row r="52">
          <cell r="B52" t="str">
            <v>Katarzyna Popielarczyk</v>
          </cell>
        </row>
        <row r="53">
          <cell r="B53" t="str">
            <v>Katherine Richardson</v>
          </cell>
        </row>
        <row r="54">
          <cell r="B54" t="str">
            <v>Kathryn Rayner</v>
          </cell>
        </row>
        <row r="55">
          <cell r="B55" t="str">
            <v>Konrad Bojadzijew</v>
          </cell>
        </row>
        <row r="56">
          <cell r="B56" t="str">
            <v>Kristine Bumeistere</v>
          </cell>
        </row>
        <row r="57">
          <cell r="B57" t="str">
            <v>Ludovic Berruer</v>
          </cell>
        </row>
        <row r="58">
          <cell r="B58" t="str">
            <v>Macarena Clemente</v>
          </cell>
        </row>
        <row r="59">
          <cell r="B59" t="str">
            <v>Maciej Nowicki</v>
          </cell>
        </row>
        <row r="60">
          <cell r="B60" t="str">
            <v>Magdalena Duduman</v>
          </cell>
        </row>
        <row r="61">
          <cell r="B61" t="str">
            <v>Manuel Cortes</v>
          </cell>
        </row>
        <row r="62">
          <cell r="B62" t="str">
            <v>Mariusz Szymanski</v>
          </cell>
        </row>
        <row r="63">
          <cell r="B63" t="str">
            <v>Marta Garcia</v>
          </cell>
        </row>
        <row r="64">
          <cell r="B64" t="str">
            <v>Marzena Pawlik</v>
          </cell>
        </row>
        <row r="65">
          <cell r="B65" t="str">
            <v>Michael Macfadyen</v>
          </cell>
        </row>
        <row r="66">
          <cell r="B66" t="str">
            <v>Miguel Gomez Gutierrez</v>
          </cell>
        </row>
        <row r="67">
          <cell r="B67" t="str">
            <v>Natalia Gil</v>
          </cell>
        </row>
        <row r="68">
          <cell r="B68" t="str">
            <v>Natalia Wyroda</v>
          </cell>
        </row>
        <row r="69">
          <cell r="B69" t="str">
            <v>Norbert Kusztal</v>
          </cell>
        </row>
        <row r="70">
          <cell r="B70" t="str">
            <v>Oscar Angel</v>
          </cell>
        </row>
        <row r="71">
          <cell r="B71" t="str">
            <v>Patrycja Kruszczynska</v>
          </cell>
        </row>
        <row r="72">
          <cell r="B72" t="str">
            <v>Paulina  Krol</v>
          </cell>
        </row>
        <row r="73">
          <cell r="B73" t="str">
            <v>Peter Emeagwali</v>
          </cell>
        </row>
        <row r="74">
          <cell r="B74" t="str">
            <v>Peter  Sulo</v>
          </cell>
        </row>
        <row r="75">
          <cell r="B75" t="str">
            <v>Przemyslaw Malik</v>
          </cell>
        </row>
        <row r="76">
          <cell r="B76" t="str">
            <v>Rafael  Melendo</v>
          </cell>
        </row>
        <row r="77">
          <cell r="B77" t="str">
            <v>Rafal Rakoczy</v>
          </cell>
        </row>
        <row r="78">
          <cell r="B78" t="str">
            <v>Richard Taylor-Smith</v>
          </cell>
        </row>
        <row r="79">
          <cell r="B79" t="str">
            <v>Robert Johnson</v>
          </cell>
        </row>
        <row r="80">
          <cell r="B80" t="str">
            <v>Samuel Bouza</v>
          </cell>
        </row>
        <row r="81">
          <cell r="B81" t="str">
            <v>Santiago Prieto</v>
          </cell>
        </row>
        <row r="82">
          <cell r="B82" t="str">
            <v>Silvia Minguez</v>
          </cell>
        </row>
        <row r="83">
          <cell r="B83" t="str">
            <v>Simon Mathews</v>
          </cell>
        </row>
        <row r="84">
          <cell r="B84" t="str">
            <v>Sonsoles Sanchez</v>
          </cell>
        </row>
        <row r="85">
          <cell r="B85" t="str">
            <v>Stefania Johnson</v>
          </cell>
        </row>
        <row r="86">
          <cell r="B86" t="str">
            <v>Susana  Puerta</v>
          </cell>
        </row>
        <row r="87">
          <cell r="B87" t="str">
            <v>Terry Odle</v>
          </cell>
        </row>
        <row r="88">
          <cell r="B88" t="str">
            <v>Thiruchelvam Rajmohan</v>
          </cell>
        </row>
        <row r="89">
          <cell r="B89" t="str">
            <v>Thomas  Rougier</v>
          </cell>
        </row>
        <row r="90">
          <cell r="B90" t="str">
            <v>Tom Johnson</v>
          </cell>
        </row>
        <row r="91">
          <cell r="B91" t="str">
            <v>Wojciech Mietkiewicz</v>
          </cell>
        </row>
        <row r="92">
          <cell r="B92" t="str">
            <v>0 0</v>
          </cell>
        </row>
        <row r="93">
          <cell r="B93" t="str">
            <v>0 0</v>
          </cell>
        </row>
        <row r="94">
          <cell r="B94" t="str">
            <v>0 0</v>
          </cell>
        </row>
        <row r="95">
          <cell r="B95" t="str">
            <v>Mohammed Safee</v>
          </cell>
        </row>
        <row r="96">
          <cell r="B96" t="str">
            <v>Moid Alam</v>
          </cell>
        </row>
        <row r="97">
          <cell r="B97" t="str">
            <v>Musammil Sainulabdeen</v>
          </cell>
        </row>
        <row r="98">
          <cell r="B98" t="str">
            <v>Nadeem Khan</v>
          </cell>
        </row>
        <row r="99">
          <cell r="B99" t="str">
            <v>Nanda Madannagari</v>
          </cell>
        </row>
        <row r="100">
          <cell r="B100" t="str">
            <v>Natalia Gil</v>
          </cell>
        </row>
        <row r="101">
          <cell r="B101" t="str">
            <v>Natalia Wyroda</v>
          </cell>
        </row>
        <row r="102">
          <cell r="B102" t="str">
            <v>Nazimuddin Khaja</v>
          </cell>
        </row>
        <row r="103">
          <cell r="B103" t="str">
            <v>Nazrul Mohammed</v>
          </cell>
        </row>
        <row r="104">
          <cell r="B104" t="str">
            <v>Norbert Kusztal</v>
          </cell>
        </row>
        <row r="105">
          <cell r="B105" t="str">
            <v>Oscar Angel</v>
          </cell>
        </row>
        <row r="106">
          <cell r="B106" t="str">
            <v>Patrycja Kruszczynska</v>
          </cell>
        </row>
        <row r="107">
          <cell r="B107" t="str">
            <v>Paulina  Krol</v>
          </cell>
        </row>
        <row r="108">
          <cell r="B108" t="str">
            <v>Pavan Bhukya</v>
          </cell>
        </row>
        <row r="109">
          <cell r="B109" t="str">
            <v>Peter Emeagwali</v>
          </cell>
        </row>
        <row r="110">
          <cell r="B110" t="str">
            <v>Peter  Sulo</v>
          </cell>
        </row>
        <row r="111">
          <cell r="B111" t="str">
            <v>Przemyslaw Malik</v>
          </cell>
        </row>
        <row r="112">
          <cell r="B112" t="str">
            <v>Rafael  Melendo</v>
          </cell>
        </row>
        <row r="113">
          <cell r="B113" t="str">
            <v>Rafal Rakoczy</v>
          </cell>
        </row>
        <row r="114">
          <cell r="B114" t="str">
            <v>Richard Taylor-Smith</v>
          </cell>
        </row>
        <row r="115">
          <cell r="B115" t="str">
            <v>Robert Johnson</v>
          </cell>
        </row>
        <row r="116">
          <cell r="B116" t="str">
            <v>Samuel Bouza</v>
          </cell>
        </row>
        <row r="117">
          <cell r="B117" t="str">
            <v>Santiago Prieto</v>
          </cell>
        </row>
        <row r="118">
          <cell r="B118" t="str">
            <v>Sayeed  Sarran</v>
          </cell>
        </row>
        <row r="119">
          <cell r="B119" t="str">
            <v>Senthil Algarsamy</v>
          </cell>
        </row>
        <row r="120">
          <cell r="B120" t="str">
            <v>Silvia Minguez</v>
          </cell>
        </row>
        <row r="121">
          <cell r="B121" t="str">
            <v>Simon Mathews</v>
          </cell>
        </row>
        <row r="122">
          <cell r="B122" t="str">
            <v>Sonsoles Sanchez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1-c5\f1-c5\Praveen\London%20Office%20New%20Temp%207%20class%2012%20hour%20-%20with%20peak%20diagram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k Toone" refreshedDate="45148.49681759259" createdVersion="8" refreshedVersion="3" minRefreshableVersion="3" recordCount="12" xr:uid="{00000000-000A-0000-FFFF-FFFF01000000}">
  <cacheSource type="worksheet">
    <worksheetSource ref="V3:V15" sheet="4 arm rbt peak hour" r:id="rId2"/>
  </cacheSource>
  <cacheFields count="1">
    <cacheField name="TIME" numFmtId="20">
      <sharedItems containsSemiMixedTypes="0" containsNonDate="0" containsDate="1" containsString="0" minDate="1899-12-30T07:00:00" maxDate="1899-12-30T18:00:00" count="12">
        <d v="1899-12-30T07:00:00"/>
        <d v="1899-12-30T08:00:00"/>
        <d v="1899-12-30T09:00:00"/>
        <d v="1899-12-30T10:00:00"/>
        <d v="1899-12-30T11:00:00"/>
        <d v="1899-12-30T12:00:00"/>
        <d v="1899-12-30T13:00:00"/>
        <d v="1899-12-30T14:00:00"/>
        <d v="1899-12-30T15:00:00"/>
        <d v="1899-12-30T16:00:00"/>
        <d v="1899-12-30T17:00:00"/>
        <d v="1899-12-30T18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</r>
  <r>
    <x v="1"/>
  </r>
  <r>
    <x v="2"/>
  </r>
  <r>
    <x v="3"/>
  </r>
  <r>
    <x v="4"/>
  </r>
  <r>
    <x v="5"/>
  </r>
  <r>
    <x v="6"/>
  </r>
  <r>
    <x v="7"/>
  </r>
  <r>
    <x v="8"/>
  </r>
  <r>
    <x v="9"/>
  </r>
  <r>
    <x v="10"/>
  </r>
  <r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5000000}" name="PivotTable9" cacheId="4" applyNumberFormats="0" applyBorderFormats="0" applyFontFormats="0" applyPatternFormats="0" applyAlignmentFormats="0" applyWidthHeightFormats="1" dataCaption="Values" updatedVersion="3" minRefreshableVersion="3" useAutoFormatting="1" rowGrandTotals="0" itemPrintTitles="1" createdVersion="8" indent="0" outline="1" outlineData="1" multipleFieldFilters="0" rowHeaderCaption="PM Hour">
  <location ref="Q5:Q6" firstHeaderRow="1" firstDataRow="1" firstDataCol="1"/>
  <pivotFields count="1">
    <pivotField axis="axisRow" numFmtId="20" showAll="0">
      <items count="13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h="1" x="10"/>
        <item h="1" x="11"/>
        <item t="default"/>
      </items>
    </pivotField>
  </pivotFields>
  <rowFields count="1">
    <field x="0"/>
  </rowFields>
  <rowItems count="1">
    <i>
      <x v="9"/>
    </i>
  </rowItems>
  <colItems count="1">
    <i/>
  </colItems>
  <formats count="6">
    <format dxfId="8">
      <pivotArea type="all" dataOnly="0" outline="0" fieldPosition="0"/>
    </format>
    <format dxfId="7">
      <pivotArea field="0" type="button" dataOnly="0" labelOnly="1" outline="0" axis="axisRow" fieldPosition="0"/>
    </format>
    <format dxfId="6">
      <pivotArea dataOnly="0" labelOnly="1" fieldPosition="0">
        <references count="1">
          <reference field="0" count="0"/>
        </references>
      </pivotArea>
    </format>
    <format dxfId="5">
      <pivotArea type="all" dataOnly="0" outline="0" fieldPosition="0"/>
    </format>
    <format dxfId="4">
      <pivotArea field="0" type="button" dataOnly="0" labelOnly="1" outline="0" axis="axisRow" fieldPosition="0"/>
    </format>
    <format dxfId="3">
      <pivotArea dataOnly="0" labelOnly="1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4000000}" name="PivotTable8" cacheId="4" applyNumberFormats="0" applyBorderFormats="0" applyFontFormats="0" applyPatternFormats="0" applyAlignmentFormats="0" applyWidthHeightFormats="1" dataCaption="Values" updatedVersion="3" minRefreshableVersion="3" useAutoFormatting="1" rowGrandTotals="0" itemPrintTitles="1" createdVersion="8" indent="0" outline="1" outlineData="1" multipleFieldFilters="0" rowHeaderCaption="AM Hour">
  <location ref="Q3:Q4" firstHeaderRow="1" firstDataRow="1" firstDataCol="1"/>
  <pivotFields count="1">
    <pivotField axis="axisRow" numFmtId="20" showAll="0">
      <items count="13">
        <item h="1" x="0"/>
        <item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t="default"/>
      </items>
    </pivotField>
  </pivotFields>
  <rowFields count="1">
    <field x="0"/>
  </rowFields>
  <rowItems count="1">
    <i>
      <x v="1"/>
    </i>
  </rowItems>
  <colItems count="1">
    <i/>
  </colItems>
  <formats count="6">
    <format dxfId="14">
      <pivotArea type="all" dataOnly="0" outline="0" fieldPosition="0"/>
    </format>
    <format dxfId="13">
      <pivotArea field="0" type="button" dataOnly="0" labelOnly="1" outline="0" axis="axisRow" fieldPosition="0"/>
    </format>
    <format dxfId="12">
      <pivotArea dataOnly="0" labelOnly="1" fieldPosition="0">
        <references count="1">
          <reference field="0" count="0"/>
        </references>
      </pivotArea>
    </format>
    <format dxfId="11">
      <pivotArea type="all" dataOnly="0" outline="0" fieldPosition="0"/>
    </format>
    <format dxfId="10">
      <pivotArea field="0" type="button" dataOnly="0" labelOnly="1" outline="0" axis="axisRow" fieldPosition="0"/>
    </format>
    <format dxfId="9">
      <pivotArea dataOnly="0" labelOnly="1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1"/>
  <sheetViews>
    <sheetView tabSelected="1" zoomScale="85" zoomScaleNormal="85" workbookViewId="0"/>
  </sheetViews>
  <sheetFormatPr defaultColWidth="9.140625" defaultRowHeight="13.5" x14ac:dyDescent="0.25"/>
  <cols>
    <col min="1" max="2" width="6.85546875" style="4" customWidth="1"/>
    <col min="3" max="3" width="7" style="4" customWidth="1"/>
    <col min="4" max="4" width="6.7109375" style="4" customWidth="1"/>
    <col min="5" max="20" width="7" style="4" customWidth="1"/>
    <col min="21" max="16384" width="9.140625" style="4"/>
  </cols>
  <sheetData>
    <row r="1" spans="1:20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x14ac:dyDescent="0.25">
      <c r="A2" s="5"/>
      <c r="T2" s="6"/>
    </row>
    <row r="3" spans="1:20" x14ac:dyDescent="0.25">
      <c r="A3" s="5"/>
      <c r="T3" s="6"/>
    </row>
    <row r="4" spans="1:20" x14ac:dyDescent="0.25">
      <c r="A4" s="5"/>
      <c r="T4" s="6"/>
    </row>
    <row r="5" spans="1:20" x14ac:dyDescent="0.25">
      <c r="A5" s="5"/>
      <c r="T5" s="6"/>
    </row>
    <row r="6" spans="1:20" x14ac:dyDescent="0.25">
      <c r="A6" s="5"/>
      <c r="T6" s="6"/>
    </row>
    <row r="7" spans="1:20" x14ac:dyDescent="0.25">
      <c r="A7" s="5"/>
      <c r="T7" s="6"/>
    </row>
    <row r="8" spans="1:20" x14ac:dyDescent="0.25">
      <c r="A8" s="5"/>
      <c r="T8" s="6"/>
    </row>
    <row r="9" spans="1:20" x14ac:dyDescent="0.25">
      <c r="A9" s="5"/>
      <c r="T9" s="6"/>
    </row>
    <row r="10" spans="1:20" x14ac:dyDescent="0.25">
      <c r="A10" s="5"/>
      <c r="T10" s="6"/>
    </row>
    <row r="11" spans="1:20" x14ac:dyDescent="0.25">
      <c r="A11" s="5"/>
      <c r="T11" s="6"/>
    </row>
    <row r="12" spans="1:20" x14ac:dyDescent="0.25">
      <c r="A12" s="5"/>
      <c r="T12" s="6"/>
    </row>
    <row r="13" spans="1:20" x14ac:dyDescent="0.25">
      <c r="A13" s="5"/>
      <c r="T13" s="6"/>
    </row>
    <row r="14" spans="1:20" x14ac:dyDescent="0.25">
      <c r="A14" s="5"/>
      <c r="T14" s="6"/>
    </row>
    <row r="15" spans="1:20" x14ac:dyDescent="0.25">
      <c r="A15" s="5"/>
      <c r="T15" s="6"/>
    </row>
    <row r="16" spans="1:20" x14ac:dyDescent="0.25">
      <c r="A16" s="5"/>
      <c r="T16" s="6"/>
    </row>
    <row r="17" spans="1:20" x14ac:dyDescent="0.25">
      <c r="A17" s="5"/>
      <c r="T17" s="6"/>
    </row>
    <row r="18" spans="1:20" x14ac:dyDescent="0.25">
      <c r="A18" s="5"/>
      <c r="T18" s="6"/>
    </row>
    <row r="19" spans="1:20" x14ac:dyDescent="0.25">
      <c r="A19" s="5"/>
      <c r="T19" s="6"/>
    </row>
    <row r="20" spans="1:20" x14ac:dyDescent="0.25">
      <c r="A20" s="5"/>
      <c r="T20" s="6"/>
    </row>
    <row r="21" spans="1:20" x14ac:dyDescent="0.25">
      <c r="A21" s="5"/>
      <c r="T21" s="6"/>
    </row>
    <row r="22" spans="1:20" x14ac:dyDescent="0.25">
      <c r="A22" s="5"/>
      <c r="T22" s="6"/>
    </row>
    <row r="23" spans="1:20" x14ac:dyDescent="0.25">
      <c r="A23" s="5"/>
      <c r="T23" s="6"/>
    </row>
    <row r="24" spans="1:20" x14ac:dyDescent="0.25">
      <c r="A24" s="5"/>
      <c r="T24" s="6"/>
    </row>
    <row r="25" spans="1:20" x14ac:dyDescent="0.25">
      <c r="A25" s="5"/>
      <c r="T25" s="6"/>
    </row>
    <row r="26" spans="1:20" x14ac:dyDescent="0.25">
      <c r="A26" s="5"/>
      <c r="T26" s="6"/>
    </row>
    <row r="27" spans="1:20" x14ac:dyDescent="0.25">
      <c r="A27" s="5"/>
      <c r="T27" s="6"/>
    </row>
    <row r="28" spans="1:20" x14ac:dyDescent="0.25">
      <c r="A28" s="5"/>
      <c r="T28" s="6"/>
    </row>
    <row r="29" spans="1:20" x14ac:dyDescent="0.25">
      <c r="A29" s="5"/>
      <c r="T29" s="6"/>
    </row>
    <row r="30" spans="1:20" x14ac:dyDescent="0.25">
      <c r="A30" s="5"/>
      <c r="T30" s="6"/>
    </row>
    <row r="31" spans="1:20" x14ac:dyDescent="0.25">
      <c r="A31" s="5"/>
      <c r="T31" s="6"/>
    </row>
    <row r="32" spans="1:20" x14ac:dyDescent="0.25">
      <c r="A32" s="5"/>
      <c r="T32" s="6"/>
    </row>
    <row r="33" spans="1:20" x14ac:dyDescent="0.25">
      <c r="A33" s="5"/>
      <c r="T33" s="6"/>
    </row>
    <row r="34" spans="1:20" x14ac:dyDescent="0.25">
      <c r="A34" s="5"/>
      <c r="T34" s="6"/>
    </row>
    <row r="35" spans="1:20" x14ac:dyDescent="0.25">
      <c r="A35" s="5"/>
      <c r="L35" s="7"/>
      <c r="M35" s="7"/>
      <c r="N35" s="7"/>
      <c r="O35" s="7"/>
      <c r="P35" s="7"/>
      <c r="Q35" s="7"/>
      <c r="R35" s="7"/>
      <c r="S35" s="7"/>
      <c r="T35" s="8"/>
    </row>
    <row r="36" spans="1:20" ht="13.5" customHeight="1" x14ac:dyDescent="0.25">
      <c r="A36" s="1"/>
      <c r="B36" s="2"/>
      <c r="C36" s="3"/>
      <c r="D36" s="98" t="s">
        <v>0</v>
      </c>
      <c r="E36" s="99"/>
      <c r="F36" s="102" t="s">
        <v>115</v>
      </c>
      <c r="G36" s="103"/>
      <c r="H36" s="103"/>
      <c r="I36" s="103"/>
      <c r="J36" s="103"/>
      <c r="K36" s="103"/>
      <c r="L36" s="104"/>
      <c r="M36" s="110" t="s">
        <v>1</v>
      </c>
      <c r="N36" s="108">
        <v>16367</v>
      </c>
      <c r="O36" s="98" t="s">
        <v>2</v>
      </c>
      <c r="P36" s="99"/>
      <c r="Q36" s="112" t="s">
        <v>112</v>
      </c>
      <c r="R36" s="113"/>
      <c r="S36" s="99" t="s">
        <v>3</v>
      </c>
      <c r="T36" s="108" t="s">
        <v>110</v>
      </c>
    </row>
    <row r="37" spans="1:20" x14ac:dyDescent="0.25">
      <c r="A37" s="5"/>
      <c r="C37" s="6"/>
      <c r="D37" s="100"/>
      <c r="E37" s="101"/>
      <c r="F37" s="105"/>
      <c r="G37" s="106"/>
      <c r="H37" s="106"/>
      <c r="I37" s="106"/>
      <c r="J37" s="106"/>
      <c r="K37" s="106"/>
      <c r="L37" s="107"/>
      <c r="M37" s="111"/>
      <c r="N37" s="109"/>
      <c r="O37" s="100"/>
      <c r="P37" s="101"/>
      <c r="Q37" s="114"/>
      <c r="R37" s="115"/>
      <c r="S37" s="101"/>
      <c r="T37" s="109"/>
    </row>
    <row r="38" spans="1:20" ht="13.5" customHeight="1" x14ac:dyDescent="0.25">
      <c r="A38" s="5"/>
      <c r="C38" s="6"/>
      <c r="D38" s="98" t="s">
        <v>4</v>
      </c>
      <c r="E38" s="99"/>
      <c r="F38" s="102" t="s">
        <v>108</v>
      </c>
      <c r="G38" s="103"/>
      <c r="H38" s="103"/>
      <c r="I38" s="103"/>
      <c r="J38" s="103"/>
      <c r="K38" s="103"/>
      <c r="L38" s="104"/>
      <c r="M38" s="98" t="s">
        <v>5</v>
      </c>
      <c r="N38" s="99"/>
      <c r="O38" s="102" t="s">
        <v>111</v>
      </c>
      <c r="P38" s="103"/>
      <c r="Q38" s="103"/>
      <c r="R38" s="103"/>
      <c r="S38" s="103"/>
      <c r="T38" s="104"/>
    </row>
    <row r="39" spans="1:20" x14ac:dyDescent="0.25">
      <c r="A39" s="5"/>
      <c r="C39" s="6"/>
      <c r="D39" s="100"/>
      <c r="E39" s="101"/>
      <c r="F39" s="105"/>
      <c r="G39" s="106"/>
      <c r="H39" s="106"/>
      <c r="I39" s="106"/>
      <c r="J39" s="106"/>
      <c r="K39" s="106"/>
      <c r="L39" s="107"/>
      <c r="M39" s="100"/>
      <c r="N39" s="101"/>
      <c r="O39" s="105"/>
      <c r="P39" s="106"/>
      <c r="Q39" s="106"/>
      <c r="R39" s="106"/>
      <c r="S39" s="106"/>
      <c r="T39" s="107"/>
    </row>
    <row r="40" spans="1:20" ht="13.5" customHeight="1" x14ac:dyDescent="0.25">
      <c r="A40" s="5"/>
      <c r="C40" s="6"/>
      <c r="D40" s="98" t="s">
        <v>6</v>
      </c>
      <c r="E40" s="99"/>
      <c r="F40" s="102" t="s">
        <v>109</v>
      </c>
      <c r="G40" s="103"/>
      <c r="H40" s="103"/>
      <c r="I40" s="103"/>
      <c r="J40" s="103"/>
      <c r="K40" s="103"/>
      <c r="L40" s="104"/>
      <c r="M40" s="98" t="s">
        <v>7</v>
      </c>
      <c r="N40" s="99"/>
      <c r="O40" s="102" t="s">
        <v>8</v>
      </c>
      <c r="P40" s="103"/>
      <c r="Q40" s="103"/>
      <c r="R40" s="103"/>
      <c r="S40" s="103"/>
      <c r="T40" s="104"/>
    </row>
    <row r="41" spans="1:20" x14ac:dyDescent="0.25">
      <c r="A41" s="9"/>
      <c r="B41" s="7"/>
      <c r="C41" s="8"/>
      <c r="D41" s="100"/>
      <c r="E41" s="101"/>
      <c r="F41" s="105"/>
      <c r="G41" s="106"/>
      <c r="H41" s="106"/>
      <c r="I41" s="106"/>
      <c r="J41" s="106"/>
      <c r="K41" s="106"/>
      <c r="L41" s="107"/>
      <c r="M41" s="100"/>
      <c r="N41" s="101"/>
      <c r="O41" s="105"/>
      <c r="P41" s="106"/>
      <c r="Q41" s="106"/>
      <c r="R41" s="106"/>
      <c r="S41" s="106"/>
      <c r="T41" s="107"/>
    </row>
  </sheetData>
  <mergeCells count="16">
    <mergeCell ref="D40:E41"/>
    <mergeCell ref="F40:L41"/>
    <mergeCell ref="M40:N41"/>
    <mergeCell ref="O40:T41"/>
    <mergeCell ref="S36:S37"/>
    <mergeCell ref="T36:T37"/>
    <mergeCell ref="D38:E39"/>
    <mergeCell ref="F38:L39"/>
    <mergeCell ref="M38:N39"/>
    <mergeCell ref="O38:T39"/>
    <mergeCell ref="D36:E37"/>
    <mergeCell ref="F36:L37"/>
    <mergeCell ref="M36:M37"/>
    <mergeCell ref="N36:N37"/>
    <mergeCell ref="O36:P37"/>
    <mergeCell ref="Q36:R37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V122"/>
  <sheetViews>
    <sheetView zoomScale="80" zoomScaleNormal="80" zoomScaleSheetLayoutView="80" workbookViewId="0"/>
  </sheetViews>
  <sheetFormatPr defaultColWidth="9.5703125" defaultRowHeight="13.5" x14ac:dyDescent="0.25"/>
  <cols>
    <col min="1" max="1" width="10.85546875" style="14" customWidth="1"/>
    <col min="2" max="10" width="9.5703125" style="14" customWidth="1"/>
    <col min="11" max="11" width="10.85546875" style="14" customWidth="1"/>
    <col min="12" max="20" width="9.5703125" style="14" customWidth="1"/>
    <col min="21" max="21" width="10.85546875" style="14" customWidth="1"/>
    <col min="22" max="39" width="9.5703125" style="14" customWidth="1"/>
    <col min="40" max="40" width="10.85546875" style="14" customWidth="1"/>
    <col min="41" max="49" width="9.5703125" style="14" customWidth="1"/>
    <col min="50" max="50" width="10.85546875" style="14" customWidth="1"/>
    <col min="51" max="59" width="9.5703125" style="14" customWidth="1"/>
    <col min="60" max="60" width="10.85546875" style="14" customWidth="1"/>
    <col min="61" max="69" width="9.5703125" style="14" customWidth="1"/>
    <col min="70" max="70" width="10.85546875" style="14" customWidth="1"/>
    <col min="71" max="79" width="9.5703125" style="14" customWidth="1"/>
    <col min="80" max="80" width="10.85546875" style="14" customWidth="1"/>
    <col min="81" max="89" width="9.5703125" style="14" customWidth="1"/>
    <col min="90" max="90" width="10.85546875" style="14" customWidth="1"/>
    <col min="91" max="99" width="9.5703125" style="14" customWidth="1"/>
    <col min="100" max="100" width="10.85546875" style="14" customWidth="1"/>
    <col min="101" max="109" width="9.5703125" style="14" customWidth="1"/>
    <col min="110" max="110" width="10.85546875" style="14" customWidth="1"/>
    <col min="111" max="119" width="9.5703125" style="14" customWidth="1"/>
    <col min="120" max="120" width="10.85546875" style="14" customWidth="1"/>
    <col min="121" max="129" width="9.5703125" style="14" customWidth="1"/>
    <col min="130" max="130" width="10.85546875" style="14" customWidth="1"/>
    <col min="131" max="139" width="9.5703125" style="14" customWidth="1"/>
    <col min="140" max="140" width="10.85546875" style="14" customWidth="1"/>
    <col min="141" max="149" width="9.5703125" style="14" customWidth="1"/>
    <col min="150" max="150" width="10.85546875" style="14" customWidth="1"/>
    <col min="151" max="159" width="9.5703125" style="14" customWidth="1"/>
    <col min="160" max="160" width="10.85546875" style="14" customWidth="1"/>
    <col min="161" max="169" width="9.5703125" style="14" customWidth="1"/>
    <col min="170" max="170" width="10.85546875" style="14" customWidth="1"/>
    <col min="171" max="179" width="9.5703125" style="14" customWidth="1"/>
    <col min="180" max="180" width="10.85546875" style="14" customWidth="1"/>
    <col min="181" max="189" width="9.5703125" style="14" customWidth="1"/>
    <col min="190" max="190" width="10.85546875" style="14" customWidth="1"/>
    <col min="191" max="199" width="9.5703125" style="14" customWidth="1"/>
    <col min="200" max="200" width="10.85546875" style="14" customWidth="1"/>
    <col min="201" max="209" width="9.5703125" style="14" customWidth="1"/>
    <col min="210" max="210" width="10.85546875" style="14" customWidth="1"/>
    <col min="211" max="219" width="9.5703125" style="14" customWidth="1"/>
    <col min="220" max="220" width="10.85546875" style="14" customWidth="1"/>
    <col min="221" max="229" width="9.5703125" style="14" customWidth="1"/>
    <col min="230" max="230" width="10.85546875" style="14" customWidth="1"/>
    <col min="231" max="239" width="9.5703125" style="14" customWidth="1"/>
    <col min="240" max="240" width="10.85546875" style="14" customWidth="1"/>
    <col min="241" max="249" width="9.5703125" style="14" customWidth="1"/>
    <col min="250" max="250" width="10.85546875" style="14" customWidth="1"/>
    <col min="251" max="259" width="9.5703125" style="14" customWidth="1"/>
    <col min="260" max="260" width="10.85546875" style="14" customWidth="1"/>
    <col min="261" max="269" width="9.5703125" style="14" customWidth="1"/>
    <col min="270" max="270" width="10.85546875" style="14" customWidth="1"/>
    <col min="271" max="279" width="9.5703125" style="14" customWidth="1"/>
    <col min="280" max="280" width="10.85546875" style="14" customWidth="1"/>
    <col min="281" max="289" width="9.5703125" style="14" customWidth="1"/>
    <col min="290" max="290" width="10.85546875" style="14" customWidth="1"/>
    <col min="291" max="299" width="9.5703125" style="14" customWidth="1"/>
    <col min="300" max="300" width="10.85546875" style="14" customWidth="1"/>
    <col min="301" max="309" width="9.5703125" style="14" customWidth="1"/>
    <col min="310" max="310" width="10.85546875" style="14" customWidth="1"/>
    <col min="311" max="319" width="9.5703125" style="14" customWidth="1"/>
    <col min="320" max="320" width="10.85546875" style="14" customWidth="1"/>
    <col min="321" max="329" width="9.5703125" style="14"/>
    <col min="330" max="330" width="10.85546875" style="14" customWidth="1"/>
    <col min="331" max="339" width="9.5703125" style="14" customWidth="1"/>
    <col min="340" max="340" width="10.85546875" style="14" customWidth="1"/>
    <col min="341" max="16384" width="9.5703125" style="14"/>
  </cols>
  <sheetData>
    <row r="1" spans="1:360" s="53" customFormat="1" ht="12.95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  <c r="IH1" s="52"/>
      <c r="II1" s="52"/>
      <c r="IJ1" s="52"/>
      <c r="IK1" s="52"/>
      <c r="IL1" s="52"/>
      <c r="IM1" s="52"/>
      <c r="IN1" s="52"/>
      <c r="IO1" s="52"/>
      <c r="IP1" s="52"/>
      <c r="IQ1" s="52"/>
      <c r="IR1" s="52"/>
      <c r="IS1" s="52"/>
      <c r="IT1" s="52"/>
      <c r="IU1" s="52"/>
      <c r="IV1" s="52"/>
      <c r="IW1" s="52"/>
      <c r="IX1" s="52"/>
      <c r="IY1" s="52"/>
      <c r="IZ1" s="52"/>
      <c r="JA1" s="52"/>
      <c r="JB1" s="52"/>
      <c r="JC1" s="52"/>
      <c r="JD1" s="52"/>
      <c r="JE1" s="52"/>
      <c r="JF1" s="52"/>
      <c r="JG1" s="52"/>
      <c r="JH1" s="52"/>
      <c r="JI1" s="52"/>
      <c r="JJ1" s="52"/>
      <c r="JK1" s="52"/>
      <c r="JL1" s="52"/>
      <c r="JM1" s="52"/>
      <c r="JN1" s="52"/>
      <c r="JO1" s="52"/>
      <c r="JP1" s="52"/>
      <c r="JQ1" s="52"/>
      <c r="JR1" s="52"/>
      <c r="JS1" s="52"/>
      <c r="JT1" s="52"/>
      <c r="JU1" s="52"/>
      <c r="JV1" s="52"/>
      <c r="JW1" s="52"/>
      <c r="JX1" s="52"/>
      <c r="JY1" s="52"/>
      <c r="JZ1" s="52"/>
      <c r="KA1" s="52"/>
      <c r="KB1" s="52"/>
      <c r="KC1" s="52"/>
      <c r="KD1" s="52"/>
      <c r="KE1" s="52"/>
      <c r="KF1" s="52"/>
      <c r="KG1" s="52"/>
      <c r="KH1" s="52"/>
      <c r="KI1" s="52"/>
      <c r="KJ1" s="52"/>
      <c r="KK1" s="52"/>
      <c r="KL1" s="52"/>
      <c r="KM1" s="52"/>
      <c r="KN1" s="52"/>
      <c r="KO1" s="52"/>
      <c r="KP1" s="52"/>
      <c r="KQ1" s="52"/>
      <c r="KR1" s="52"/>
      <c r="KS1" s="52"/>
      <c r="KT1" s="52"/>
      <c r="KU1" s="52"/>
      <c r="KV1" s="52"/>
      <c r="KW1" s="52"/>
      <c r="KX1" s="52"/>
      <c r="KY1" s="52"/>
      <c r="KZ1" s="52"/>
      <c r="LA1" s="52"/>
      <c r="LB1" s="52"/>
      <c r="LC1" s="52"/>
      <c r="LD1" s="52"/>
      <c r="LE1" s="52"/>
      <c r="LF1" s="52"/>
      <c r="LG1" s="52"/>
      <c r="LH1" s="52"/>
      <c r="LI1" s="52"/>
      <c r="LJ1" s="52"/>
      <c r="LK1" s="52"/>
      <c r="LL1" s="52"/>
      <c r="LM1" s="52"/>
      <c r="LN1" s="52"/>
      <c r="LO1" s="52"/>
      <c r="LP1" s="52"/>
      <c r="LQ1" s="52"/>
      <c r="LR1" s="52"/>
      <c r="LS1" s="52"/>
      <c r="LT1" s="52"/>
      <c r="LU1" s="52"/>
      <c r="LV1" s="52"/>
      <c r="LW1" s="52"/>
      <c r="LX1" s="52"/>
      <c r="LY1" s="52"/>
      <c r="LZ1" s="52"/>
      <c r="MA1" s="52"/>
      <c r="MB1" s="52"/>
      <c r="MC1" s="52"/>
      <c r="MD1" s="52"/>
      <c r="ME1" s="52"/>
      <c r="MF1" s="52"/>
      <c r="MG1" s="52"/>
      <c r="MH1" s="52"/>
      <c r="MI1" s="52"/>
      <c r="MJ1" s="52"/>
      <c r="MK1" s="52"/>
      <c r="ML1" s="52"/>
      <c r="MM1" s="52"/>
      <c r="MN1" s="52"/>
      <c r="MO1" s="52"/>
      <c r="MP1" s="52"/>
      <c r="MQ1" s="52"/>
      <c r="MR1" s="52"/>
      <c r="MS1" s="52"/>
      <c r="MT1" s="52"/>
      <c r="MU1" s="52"/>
      <c r="MV1" s="52"/>
    </row>
    <row r="2" spans="1:360" s="53" customFormat="1" ht="12.95" customHeight="1" x14ac:dyDescent="0.25">
      <c r="H2" s="4"/>
      <c r="I2" s="4"/>
      <c r="J2" s="83" t="s">
        <v>107</v>
      </c>
      <c r="T2" s="54" t="str">
        <f>J2</f>
        <v>16367 / SOUTHAMPTON</v>
      </c>
      <c r="AD2" s="54" t="str">
        <f>T2</f>
        <v>16367 / SOUTHAMPTON</v>
      </c>
      <c r="AN2" s="54" t="str">
        <f>AD2</f>
        <v>16367 / SOUTHAMPTON</v>
      </c>
      <c r="AX2" s="54" t="str">
        <f>AN2</f>
        <v>16367 / SOUTHAMPTON</v>
      </c>
      <c r="BH2" s="54" t="str">
        <f>AX2</f>
        <v>16367 / SOUTHAMPTON</v>
      </c>
      <c r="BR2" s="54" t="str">
        <f>BH2</f>
        <v>16367 / SOUTHAMPTON</v>
      </c>
      <c r="CB2" s="54" t="str">
        <f>BH2</f>
        <v>16367 / SOUTHAMPTON</v>
      </c>
      <c r="CL2" s="54" t="str">
        <f>CB2</f>
        <v>16367 / SOUTHAMPTON</v>
      </c>
      <c r="CV2" s="54" t="str">
        <f>CL2</f>
        <v>16367 / SOUTHAMPTON</v>
      </c>
      <c r="DF2" s="54" t="str">
        <f>CV2</f>
        <v>16367 / SOUTHAMPTON</v>
      </c>
      <c r="DP2" s="54" t="str">
        <f>DF2</f>
        <v>16367 / SOUTHAMPTON</v>
      </c>
      <c r="DZ2" s="54" t="str">
        <f>DP2</f>
        <v>16367 / SOUTHAMPTON</v>
      </c>
      <c r="EJ2" s="54" t="str">
        <f>DP2</f>
        <v>16367 / SOUTHAMPTON</v>
      </c>
      <c r="ET2" s="54" t="str">
        <f>EJ2</f>
        <v>16367 / SOUTHAMPTON</v>
      </c>
      <c r="FD2" s="54" t="str">
        <f>ET2</f>
        <v>16367 / SOUTHAMPTON</v>
      </c>
      <c r="FN2" s="54" t="str">
        <f>FD2</f>
        <v>16367 / SOUTHAMPTON</v>
      </c>
      <c r="FX2" s="54" t="str">
        <f>FN2</f>
        <v>16367 / SOUTHAMPTON</v>
      </c>
      <c r="GH2" s="54" t="str">
        <f>FX2</f>
        <v>16367 / SOUTHAMPTON</v>
      </c>
      <c r="GR2" s="54" t="str">
        <f>FX2</f>
        <v>16367 / SOUTHAMPTON</v>
      </c>
      <c r="HB2" s="54" t="str">
        <f>GR2</f>
        <v>16367 / SOUTHAMPTON</v>
      </c>
      <c r="HL2" s="54" t="str">
        <f>HB2</f>
        <v>16367 / SOUTHAMPTON</v>
      </c>
      <c r="HV2" s="54" t="str">
        <f>HL2</f>
        <v>16367 / SOUTHAMPTON</v>
      </c>
      <c r="IF2" s="54" t="str">
        <f>HV2</f>
        <v>16367 / SOUTHAMPTON</v>
      </c>
      <c r="IP2" s="54" t="str">
        <f>HV2</f>
        <v>16367 / SOUTHAMPTON</v>
      </c>
      <c r="IZ2" s="54" t="str">
        <f>GR2</f>
        <v>16367 / SOUTHAMPTON</v>
      </c>
      <c r="JJ2" s="54" t="str">
        <f>IZ2</f>
        <v>16367 / SOUTHAMPTON</v>
      </c>
      <c r="JT2" s="54" t="str">
        <f>JJ2</f>
        <v>16367 / SOUTHAMPTON</v>
      </c>
      <c r="KD2" s="54" t="str">
        <f>JT2</f>
        <v>16367 / SOUTHAMPTON</v>
      </c>
      <c r="KN2" s="54" t="str">
        <f>KD2</f>
        <v>16367 / SOUTHAMPTON</v>
      </c>
      <c r="KX2" s="54" t="str">
        <f>KN2</f>
        <v>16367 / SOUTHAMPTON</v>
      </c>
      <c r="LH2" s="54" t="str">
        <f>KX2</f>
        <v>16367 / SOUTHAMPTON</v>
      </c>
      <c r="LR2" s="54" t="str">
        <f>LH2</f>
        <v>16367 / SOUTHAMPTON</v>
      </c>
      <c r="MB2" s="54" t="str">
        <f>LR2</f>
        <v>16367 / SOUTHAMPTON</v>
      </c>
      <c r="ML2" s="54" t="str">
        <f>MB2</f>
        <v>16367 / SOUTHAMPTON</v>
      </c>
      <c r="MV2" s="54" t="str">
        <f>ML2</f>
        <v>16367 / SOUTHAMPTON</v>
      </c>
    </row>
    <row r="3" spans="1:360" s="53" customFormat="1" ht="12.95" customHeight="1" x14ac:dyDescent="0.25">
      <c r="A3" s="55"/>
      <c r="H3" s="4"/>
      <c r="I3" s="4"/>
      <c r="J3" s="84" t="str">
        <f>UPPER(TEXT(I7,"mmmm yyyy"))</f>
        <v>FEBRUARY 2025</v>
      </c>
      <c r="K3" s="55"/>
      <c r="T3" s="56" t="str">
        <f>UPPER(TEXT(S7,"mmmm yyyy"))</f>
        <v>FEBRUARY 2025</v>
      </c>
      <c r="U3" s="55"/>
      <c r="AD3" s="56" t="str">
        <f>UPPER(TEXT(AC7,"mmmm yyyy"))</f>
        <v>FEBRUARY 2025</v>
      </c>
      <c r="AE3" s="55"/>
      <c r="AN3" s="56" t="str">
        <f>UPPER(TEXT(AM7,"mmmm yyyy"))</f>
        <v>FEBRUARY 2025</v>
      </c>
      <c r="AO3" s="55"/>
      <c r="AX3" s="56" t="str">
        <f>UPPER(TEXT(AW7,"mmmm yyyy"))</f>
        <v>FEBRUARY 2025</v>
      </c>
      <c r="AY3" s="55"/>
      <c r="BH3" s="56" t="str">
        <f>UPPER(TEXT(BG7,"mmmm yyyy"))</f>
        <v>FEBRUARY 2025</v>
      </c>
      <c r="BI3" s="55"/>
      <c r="BR3" s="56" t="str">
        <f>UPPER(TEXT(BQ7,"mmmm yyyy"))</f>
        <v>FEBRUARY 2025</v>
      </c>
      <c r="BS3" s="55"/>
      <c r="CB3" s="56" t="str">
        <f>UPPER(TEXT(CA7,"mmmm yyyy"))</f>
        <v>FEBRUARY 2025</v>
      </c>
      <c r="CC3" s="55"/>
      <c r="CL3" s="56" t="str">
        <f>UPPER(TEXT(CK7,"mmmm yyyy"))</f>
        <v>FEBRUARY 2025</v>
      </c>
      <c r="CM3" s="55"/>
      <c r="CV3" s="56" t="str">
        <f>UPPER(TEXT(CU7,"mmmm yyyy"))</f>
        <v>FEBRUARY 2025</v>
      </c>
      <c r="CW3" s="55"/>
      <c r="DF3" s="56" t="str">
        <f>UPPER(TEXT(DE7,"mmmm yyyy"))</f>
        <v>FEBRUARY 2025</v>
      </c>
      <c r="DG3" s="55"/>
      <c r="DP3" s="56" t="str">
        <f>UPPER(TEXT(DO7,"mmmm yyyy"))</f>
        <v>FEBRUARY 2025</v>
      </c>
      <c r="DQ3" s="55"/>
      <c r="DZ3" s="56" t="str">
        <f>UPPER(TEXT(DY7,"mmmm yyyy"))</f>
        <v>FEBRUARY 2025</v>
      </c>
      <c r="EA3" s="55"/>
      <c r="EJ3" s="56" t="str">
        <f>UPPER(TEXT(EI7,"mmmm yyyy"))</f>
        <v>FEBRUARY 2025</v>
      </c>
      <c r="EK3" s="55"/>
      <c r="ET3" s="56" t="str">
        <f>UPPER(TEXT(ES7,"mmmm yyyy"))</f>
        <v>FEBRUARY 2025</v>
      </c>
      <c r="EU3" s="55"/>
      <c r="FD3" s="56" t="str">
        <f>UPPER(TEXT(FC7,"mmmm yyyy"))</f>
        <v>FEBRUARY 2025</v>
      </c>
      <c r="FE3" s="55"/>
      <c r="FN3" s="56" t="str">
        <f>UPPER(TEXT(FM7,"mmmm yyyy"))</f>
        <v>FEBRUARY 2025</v>
      </c>
      <c r="FO3" s="55"/>
      <c r="FX3" s="56" t="str">
        <f>UPPER(TEXT(FW7,"mmmm yyyy"))</f>
        <v>FEBRUARY 2025</v>
      </c>
      <c r="FY3" s="55"/>
      <c r="GH3" s="56" t="str">
        <f>UPPER(TEXT(GG7,"mmmm yyyy"))</f>
        <v>FEBRUARY 2025</v>
      </c>
      <c r="GI3" s="55"/>
      <c r="GR3" s="56" t="str">
        <f>UPPER(TEXT(GQ7,"mmmm yyyy"))</f>
        <v>FEBRUARY 2025</v>
      </c>
      <c r="GS3" s="55"/>
      <c r="HB3" s="56" t="str">
        <f>UPPER(TEXT(HA7,"mmmm yyyy"))</f>
        <v>FEBRUARY 2025</v>
      </c>
      <c r="HC3" s="55"/>
      <c r="HL3" s="56" t="str">
        <f>UPPER(TEXT(HK7,"mmmm yyyy"))</f>
        <v>FEBRUARY 2025</v>
      </c>
      <c r="HM3" s="55"/>
      <c r="HV3" s="56" t="str">
        <f>UPPER(TEXT(HU7,"mmmm yyyy"))</f>
        <v>FEBRUARY 2025</v>
      </c>
      <c r="HW3" s="55"/>
      <c r="IF3" s="56" t="str">
        <f>UPPER(TEXT(IE7,"mmmm yyyy"))</f>
        <v>FEBRUARY 2025</v>
      </c>
      <c r="IG3" s="55"/>
      <c r="IP3" s="56" t="str">
        <f>UPPER(TEXT(IO7,"mmmm yyyy"))</f>
        <v>FEBRUARY 2025</v>
      </c>
      <c r="IQ3" s="55"/>
      <c r="IZ3" s="56" t="str">
        <f>UPPER(TEXT(IY7,"mmmm yyyy"))</f>
        <v>FEBRUARY 2025</v>
      </c>
      <c r="JA3" s="55"/>
      <c r="JJ3" s="56" t="str">
        <f>UPPER(TEXT(JI7,"mmmm yyyy"))</f>
        <v>FEBRUARY 2025</v>
      </c>
      <c r="JK3" s="55"/>
      <c r="JT3" s="56" t="str">
        <f>UPPER(TEXT(JS7,"mmmm yyyy"))</f>
        <v>FEBRUARY 2025</v>
      </c>
      <c r="JU3" s="55"/>
      <c r="KD3" s="56" t="str">
        <f>UPPER(TEXT(KC7,"mmmm yyyy"))</f>
        <v>FEBRUARY 2025</v>
      </c>
      <c r="KE3" s="55"/>
      <c r="KN3" s="56" t="str">
        <f>UPPER(TEXT(KM7,"mmmm yyyy"))</f>
        <v>FEBRUARY 2025</v>
      </c>
      <c r="KO3" s="55"/>
      <c r="KX3" s="56" t="str">
        <f>UPPER(TEXT(KW7,"mmmm yyyy"))</f>
        <v>FEBRUARY 2025</v>
      </c>
      <c r="KY3" s="55"/>
      <c r="LH3" s="56" t="str">
        <f>UPPER(TEXT(LG7,"mmmm yyyy"))</f>
        <v>FEBRUARY 2025</v>
      </c>
      <c r="LI3" s="55"/>
      <c r="LR3" s="56" t="str">
        <f>UPPER(TEXT(LQ7,"mmmm yyyy"))</f>
        <v>FEBRUARY 2025</v>
      </c>
      <c r="LS3" s="55"/>
      <c r="MB3" s="56" t="str">
        <f>UPPER(TEXT(MA7,"mmmm yyyy"))</f>
        <v>FEBRUARY 2025</v>
      </c>
      <c r="MC3" s="55"/>
      <c r="ML3" s="56" t="str">
        <f>UPPER(TEXT(MK7,"mmmm yyyy"))</f>
        <v>FEBRUARY 2025</v>
      </c>
      <c r="MM3" s="55"/>
      <c r="MV3" s="56" t="str">
        <f>UPPER(TEXT(MU7,"mmmm yyyy"))</f>
        <v>FEBRUARY 2025</v>
      </c>
    </row>
    <row r="4" spans="1:360" s="53" customFormat="1" ht="12.95" customHeight="1" x14ac:dyDescent="0.25">
      <c r="A4" s="55"/>
      <c r="H4" s="4"/>
      <c r="I4" s="4"/>
      <c r="J4" s="83" t="s">
        <v>9</v>
      </c>
      <c r="K4" s="55"/>
      <c r="T4" s="54" t="str">
        <f>J4</f>
        <v>CLASSIFIED TURNING COUNT</v>
      </c>
      <c r="U4" s="55"/>
      <c r="AD4" s="54" t="str">
        <f>T4</f>
        <v>CLASSIFIED TURNING COUNT</v>
      </c>
      <c r="AE4" s="55"/>
      <c r="AN4" s="54" t="str">
        <f>AD4</f>
        <v>CLASSIFIED TURNING COUNT</v>
      </c>
      <c r="AO4" s="55"/>
      <c r="AX4" s="54" t="str">
        <f>AN4</f>
        <v>CLASSIFIED TURNING COUNT</v>
      </c>
      <c r="AY4" s="55"/>
      <c r="BH4" s="54" t="str">
        <f>AX4</f>
        <v>CLASSIFIED TURNING COUNT</v>
      </c>
      <c r="BI4" s="55"/>
      <c r="BR4" s="54" t="str">
        <f>BH4</f>
        <v>CLASSIFIED TURNING COUNT</v>
      </c>
      <c r="BS4" s="55"/>
      <c r="CB4" s="54" t="str">
        <f>BH4</f>
        <v>CLASSIFIED TURNING COUNT</v>
      </c>
      <c r="CC4" s="55"/>
      <c r="CL4" s="54" t="str">
        <f>CB4</f>
        <v>CLASSIFIED TURNING COUNT</v>
      </c>
      <c r="CM4" s="55"/>
      <c r="CV4" s="54" t="str">
        <f>CL4</f>
        <v>CLASSIFIED TURNING COUNT</v>
      </c>
      <c r="CW4" s="55"/>
      <c r="DF4" s="54" t="str">
        <f>CV4</f>
        <v>CLASSIFIED TURNING COUNT</v>
      </c>
      <c r="DG4" s="55"/>
      <c r="DP4" s="54" t="str">
        <f>DF4</f>
        <v>CLASSIFIED TURNING COUNT</v>
      </c>
      <c r="DQ4" s="55"/>
      <c r="DZ4" s="54" t="str">
        <f>DP4</f>
        <v>CLASSIFIED TURNING COUNT</v>
      </c>
      <c r="EA4" s="55"/>
      <c r="EJ4" s="54" t="str">
        <f>DP4</f>
        <v>CLASSIFIED TURNING COUNT</v>
      </c>
      <c r="EK4" s="55"/>
      <c r="ET4" s="54" t="str">
        <f>EJ4</f>
        <v>CLASSIFIED TURNING COUNT</v>
      </c>
      <c r="EU4" s="55"/>
      <c r="FD4" s="54" t="str">
        <f>ET4</f>
        <v>CLASSIFIED TURNING COUNT</v>
      </c>
      <c r="FE4" s="55"/>
      <c r="FN4" s="54" t="str">
        <f>FD4</f>
        <v>CLASSIFIED TURNING COUNT</v>
      </c>
      <c r="FO4" s="55"/>
      <c r="FX4" s="54" t="str">
        <f>FN4</f>
        <v>CLASSIFIED TURNING COUNT</v>
      </c>
      <c r="FY4" s="55"/>
      <c r="GH4" s="54" t="str">
        <f>FX4</f>
        <v>CLASSIFIED TURNING COUNT</v>
      </c>
      <c r="GI4" s="55"/>
      <c r="GR4" s="54" t="str">
        <f>FX4</f>
        <v>CLASSIFIED TURNING COUNT</v>
      </c>
      <c r="GS4" s="55"/>
      <c r="HB4" s="54" t="str">
        <f>GR4</f>
        <v>CLASSIFIED TURNING COUNT</v>
      </c>
      <c r="HC4" s="55"/>
      <c r="HL4" s="54" t="str">
        <f>HB4</f>
        <v>CLASSIFIED TURNING COUNT</v>
      </c>
      <c r="HM4" s="55"/>
      <c r="HV4" s="54" t="str">
        <f>HL4</f>
        <v>CLASSIFIED TURNING COUNT</v>
      </c>
      <c r="HW4" s="55"/>
      <c r="IF4" s="54" t="str">
        <f>HV4</f>
        <v>CLASSIFIED TURNING COUNT</v>
      </c>
      <c r="IG4" s="55"/>
      <c r="IP4" s="54" t="str">
        <f>HV4</f>
        <v>CLASSIFIED TURNING COUNT</v>
      </c>
      <c r="IQ4" s="55"/>
      <c r="IZ4" s="54" t="str">
        <f>GR4</f>
        <v>CLASSIFIED TURNING COUNT</v>
      </c>
      <c r="JA4" s="55"/>
      <c r="JJ4" s="54" t="str">
        <f>IZ4</f>
        <v>CLASSIFIED TURNING COUNT</v>
      </c>
      <c r="JK4" s="55"/>
      <c r="JT4" s="54" t="str">
        <f>JJ4</f>
        <v>CLASSIFIED TURNING COUNT</v>
      </c>
      <c r="JU4" s="55"/>
      <c r="KD4" s="54" t="str">
        <f>JT4</f>
        <v>CLASSIFIED TURNING COUNT</v>
      </c>
      <c r="KE4" s="55"/>
      <c r="KN4" s="54" t="str">
        <f>KD4</f>
        <v>CLASSIFIED TURNING COUNT</v>
      </c>
      <c r="KO4" s="55"/>
      <c r="KX4" s="54" t="str">
        <f>KN4</f>
        <v>CLASSIFIED TURNING COUNT</v>
      </c>
      <c r="KY4" s="55"/>
      <c r="LH4" s="54" t="str">
        <f>KX4</f>
        <v>CLASSIFIED TURNING COUNT</v>
      </c>
      <c r="LI4" s="55"/>
      <c r="LR4" s="54" t="str">
        <f>LH4</f>
        <v>CLASSIFIED TURNING COUNT</v>
      </c>
      <c r="LS4" s="55"/>
      <c r="MB4" s="54" t="str">
        <f>LR4</f>
        <v>CLASSIFIED TURNING COUNT</v>
      </c>
      <c r="MC4" s="55"/>
      <c r="ML4" s="54" t="str">
        <f>MB4</f>
        <v>CLASSIFIED TURNING COUNT</v>
      </c>
      <c r="MM4" s="55"/>
      <c r="MV4" s="54" t="str">
        <f>ML4</f>
        <v>CLASSIFIED TURNING COUNT</v>
      </c>
    </row>
    <row r="5" spans="1:360" s="53" customFormat="1" ht="12.95" customHeight="1" x14ac:dyDescent="0.25">
      <c r="A5" s="57"/>
      <c r="B5" s="57"/>
      <c r="C5" s="57"/>
      <c r="D5" s="57"/>
      <c r="E5" s="57"/>
      <c r="F5" s="57"/>
      <c r="G5" s="57"/>
      <c r="H5" s="7"/>
      <c r="I5" s="85"/>
      <c r="J5" s="85"/>
      <c r="K5" s="57"/>
      <c r="L5" s="57"/>
      <c r="M5" s="57"/>
      <c r="N5" s="57"/>
      <c r="O5" s="57"/>
      <c r="P5" s="57"/>
      <c r="Q5" s="57"/>
      <c r="R5" s="57"/>
      <c r="S5" s="57"/>
      <c r="T5" s="58"/>
      <c r="U5" s="57"/>
      <c r="V5" s="57"/>
      <c r="W5" s="57"/>
      <c r="X5" s="57"/>
      <c r="Y5" s="57"/>
      <c r="Z5" s="57"/>
      <c r="AA5" s="57"/>
      <c r="AB5" s="57"/>
      <c r="AC5" s="57"/>
      <c r="AD5" s="58"/>
      <c r="AE5" s="57"/>
      <c r="AF5" s="57"/>
      <c r="AG5" s="57"/>
      <c r="AH5" s="57"/>
      <c r="AI5" s="57"/>
      <c r="AJ5" s="57"/>
      <c r="AK5" s="57"/>
      <c r="AL5" s="57"/>
      <c r="AM5" s="57"/>
      <c r="AN5" s="58"/>
      <c r="AO5" s="57"/>
      <c r="AP5" s="57"/>
      <c r="AQ5" s="57"/>
      <c r="AR5" s="57"/>
      <c r="AS5" s="57"/>
      <c r="AT5" s="57"/>
      <c r="AU5" s="57"/>
      <c r="AV5" s="57"/>
      <c r="AW5" s="57"/>
      <c r="AX5" s="58"/>
      <c r="AY5" s="57"/>
      <c r="AZ5" s="57"/>
      <c r="BA5" s="57"/>
      <c r="BB5" s="57"/>
      <c r="BC5" s="57"/>
      <c r="BD5" s="57"/>
      <c r="BE5" s="57"/>
      <c r="BF5" s="57"/>
      <c r="BG5" s="57"/>
      <c r="BH5" s="58"/>
      <c r="BI5" s="57"/>
      <c r="BJ5" s="57"/>
      <c r="BK5" s="57"/>
      <c r="BL5" s="57"/>
      <c r="BM5" s="57"/>
      <c r="BN5" s="57"/>
      <c r="BO5" s="57"/>
      <c r="BP5" s="57"/>
      <c r="BQ5" s="57"/>
      <c r="BR5" s="58"/>
      <c r="BS5" s="57"/>
      <c r="BT5" s="57"/>
      <c r="BU5" s="57"/>
      <c r="BV5" s="57"/>
      <c r="BW5" s="57"/>
      <c r="BX5" s="57"/>
      <c r="BY5" s="57"/>
      <c r="BZ5" s="57"/>
      <c r="CA5" s="57"/>
      <c r="CB5" s="58"/>
      <c r="CC5" s="57"/>
      <c r="CD5" s="57"/>
      <c r="CE5" s="57"/>
      <c r="CF5" s="57"/>
      <c r="CG5" s="57"/>
      <c r="CH5" s="57"/>
      <c r="CI5" s="57"/>
      <c r="CJ5" s="57"/>
      <c r="CK5" s="57"/>
      <c r="CL5" s="58"/>
      <c r="CM5" s="57"/>
      <c r="CN5" s="57"/>
      <c r="CO5" s="57"/>
      <c r="CP5" s="57"/>
      <c r="CQ5" s="57"/>
      <c r="CR5" s="57"/>
      <c r="CS5" s="57"/>
      <c r="CT5" s="57"/>
      <c r="CU5" s="57"/>
      <c r="CV5" s="58"/>
      <c r="CW5" s="57"/>
      <c r="CX5" s="57"/>
      <c r="CY5" s="57"/>
      <c r="CZ5" s="57"/>
      <c r="DA5" s="57"/>
      <c r="DB5" s="57"/>
      <c r="DC5" s="57"/>
      <c r="DD5" s="57"/>
      <c r="DE5" s="57"/>
      <c r="DF5" s="58"/>
      <c r="DG5" s="57"/>
      <c r="DH5" s="57"/>
      <c r="DI5" s="57"/>
      <c r="DJ5" s="57"/>
      <c r="DK5" s="57"/>
      <c r="DL5" s="57"/>
      <c r="DM5" s="57"/>
      <c r="DN5" s="57"/>
      <c r="DO5" s="57"/>
      <c r="DP5" s="58"/>
      <c r="DQ5" s="57"/>
      <c r="DR5" s="57"/>
      <c r="DS5" s="57"/>
      <c r="DT5" s="57"/>
      <c r="DU5" s="57"/>
      <c r="DV5" s="57"/>
      <c r="DW5" s="57"/>
      <c r="DX5" s="57"/>
      <c r="DY5" s="57"/>
      <c r="DZ5" s="58"/>
      <c r="EA5" s="57"/>
      <c r="EB5" s="57"/>
      <c r="EC5" s="57"/>
      <c r="ED5" s="57"/>
      <c r="EE5" s="57"/>
      <c r="EF5" s="57"/>
      <c r="EG5" s="57"/>
      <c r="EH5" s="57"/>
      <c r="EI5" s="57"/>
      <c r="EJ5" s="58"/>
      <c r="EK5" s="57"/>
      <c r="EL5" s="57"/>
      <c r="EM5" s="57"/>
      <c r="EN5" s="57"/>
      <c r="EO5" s="57"/>
      <c r="EP5" s="57"/>
      <c r="EQ5" s="57"/>
      <c r="ER5" s="57"/>
      <c r="ES5" s="57"/>
      <c r="ET5" s="58"/>
      <c r="EU5" s="57"/>
      <c r="EV5" s="57"/>
      <c r="EW5" s="57"/>
      <c r="EX5" s="57"/>
      <c r="EY5" s="57"/>
      <c r="EZ5" s="57"/>
      <c r="FA5" s="57"/>
      <c r="FB5" s="57"/>
      <c r="FC5" s="57"/>
      <c r="FD5" s="58"/>
      <c r="FE5" s="57"/>
      <c r="FF5" s="57"/>
      <c r="FG5" s="57"/>
      <c r="FH5" s="57"/>
      <c r="FI5" s="57"/>
      <c r="FJ5" s="57"/>
      <c r="FK5" s="57"/>
      <c r="FL5" s="57"/>
      <c r="FM5" s="57"/>
      <c r="FN5" s="58"/>
      <c r="FO5" s="57"/>
      <c r="FP5" s="57"/>
      <c r="FQ5" s="57"/>
      <c r="FR5" s="57"/>
      <c r="FS5" s="57"/>
      <c r="FT5" s="57"/>
      <c r="FU5" s="57"/>
      <c r="FV5" s="57"/>
      <c r="FW5" s="57"/>
      <c r="FX5" s="58"/>
      <c r="FY5" s="57"/>
      <c r="FZ5" s="57"/>
      <c r="GA5" s="57"/>
      <c r="GB5" s="57"/>
      <c r="GC5" s="57"/>
      <c r="GD5" s="57"/>
      <c r="GE5" s="57"/>
      <c r="GF5" s="57"/>
      <c r="GG5" s="57"/>
      <c r="GH5" s="58"/>
      <c r="GI5" s="57"/>
      <c r="GJ5" s="57"/>
      <c r="GK5" s="57"/>
      <c r="GL5" s="57"/>
      <c r="GM5" s="57"/>
      <c r="GN5" s="57"/>
      <c r="GO5" s="57"/>
      <c r="GP5" s="57"/>
      <c r="GQ5" s="57"/>
      <c r="GR5" s="58"/>
      <c r="GS5" s="57"/>
      <c r="GT5" s="57"/>
      <c r="GU5" s="57"/>
      <c r="GV5" s="57"/>
      <c r="GW5" s="57"/>
      <c r="GX5" s="57"/>
      <c r="GY5" s="57"/>
      <c r="GZ5" s="57"/>
      <c r="HA5" s="57"/>
      <c r="HB5" s="58"/>
      <c r="HC5" s="57"/>
      <c r="HD5" s="57"/>
      <c r="HE5" s="57"/>
      <c r="HF5" s="57"/>
      <c r="HG5" s="57"/>
      <c r="HH5" s="57"/>
      <c r="HI5" s="57"/>
      <c r="HJ5" s="57"/>
      <c r="HK5" s="57"/>
      <c r="HL5" s="58"/>
      <c r="HM5" s="57"/>
      <c r="HN5" s="57"/>
      <c r="HO5" s="57"/>
      <c r="HP5" s="57"/>
      <c r="HQ5" s="57"/>
      <c r="HR5" s="57"/>
      <c r="HS5" s="57"/>
      <c r="HT5" s="57"/>
      <c r="HU5" s="57"/>
      <c r="HV5" s="58"/>
      <c r="HW5" s="57"/>
      <c r="HX5" s="57"/>
      <c r="HY5" s="57"/>
      <c r="HZ5" s="57"/>
      <c r="IA5" s="57"/>
      <c r="IB5" s="57"/>
      <c r="IC5" s="57"/>
      <c r="ID5" s="57"/>
      <c r="IE5" s="57"/>
      <c r="IF5" s="58"/>
      <c r="IG5" s="57"/>
      <c r="IH5" s="57"/>
      <c r="II5" s="57"/>
      <c r="IJ5" s="57"/>
      <c r="IK5" s="57"/>
      <c r="IL5" s="57"/>
      <c r="IM5" s="57"/>
      <c r="IN5" s="57"/>
      <c r="IO5" s="57"/>
      <c r="IP5" s="58"/>
      <c r="IQ5" s="57"/>
      <c r="IR5" s="57"/>
      <c r="IS5" s="57"/>
      <c r="IT5" s="57"/>
      <c r="IU5" s="57"/>
      <c r="IV5" s="57"/>
      <c r="IW5" s="57"/>
      <c r="IX5" s="57"/>
      <c r="IY5" s="57"/>
      <c r="IZ5" s="58"/>
      <c r="JA5" s="57"/>
      <c r="JB5" s="57"/>
      <c r="JC5" s="57"/>
      <c r="JD5" s="57"/>
      <c r="JE5" s="57"/>
      <c r="JF5" s="57"/>
      <c r="JG5" s="57"/>
      <c r="JH5" s="57"/>
      <c r="JI5" s="57"/>
      <c r="JJ5" s="58"/>
      <c r="JK5" s="57"/>
      <c r="JL5" s="57"/>
      <c r="JM5" s="57"/>
      <c r="JN5" s="57"/>
      <c r="JO5" s="57"/>
      <c r="JP5" s="57"/>
      <c r="JQ5" s="57"/>
      <c r="JR5" s="57"/>
      <c r="JS5" s="57"/>
      <c r="JT5" s="58"/>
      <c r="JU5" s="57"/>
      <c r="JV5" s="57"/>
      <c r="JW5" s="57"/>
      <c r="JX5" s="57"/>
      <c r="JY5" s="57"/>
      <c r="JZ5" s="57"/>
      <c r="KA5" s="57"/>
      <c r="KB5" s="57"/>
      <c r="KC5" s="57"/>
      <c r="KD5" s="58"/>
      <c r="KE5" s="57"/>
      <c r="KF5" s="57"/>
      <c r="KG5" s="57"/>
      <c r="KH5" s="57"/>
      <c r="KI5" s="57"/>
      <c r="KJ5" s="57"/>
      <c r="KK5" s="57"/>
      <c r="KL5" s="57"/>
      <c r="KM5" s="57"/>
      <c r="KN5" s="58"/>
      <c r="KO5" s="57"/>
      <c r="KP5" s="57"/>
      <c r="KQ5" s="57"/>
      <c r="KR5" s="57"/>
      <c r="KS5" s="57"/>
      <c r="KT5" s="57"/>
      <c r="KU5" s="57"/>
      <c r="KV5" s="57"/>
      <c r="KW5" s="57"/>
      <c r="KX5" s="58"/>
      <c r="KY5" s="57"/>
      <c r="KZ5" s="57"/>
      <c r="LA5" s="57"/>
      <c r="LB5" s="57"/>
      <c r="LC5" s="57"/>
      <c r="LD5" s="57"/>
      <c r="LE5" s="57"/>
      <c r="LF5" s="57"/>
      <c r="LG5" s="57"/>
      <c r="LH5" s="58"/>
      <c r="LI5" s="57"/>
      <c r="LJ5" s="57"/>
      <c r="LK5" s="57"/>
      <c r="LL5" s="57"/>
      <c r="LM5" s="57"/>
      <c r="LN5" s="57"/>
      <c r="LO5" s="57"/>
      <c r="LP5" s="57"/>
      <c r="LQ5" s="57"/>
      <c r="LR5" s="58"/>
      <c r="LS5" s="57"/>
      <c r="LT5" s="57"/>
      <c r="LU5" s="57"/>
      <c r="LV5" s="57"/>
      <c r="LW5" s="57"/>
      <c r="LX5" s="57"/>
      <c r="LY5" s="57"/>
      <c r="LZ5" s="57"/>
      <c r="MA5" s="57"/>
      <c r="MB5" s="58"/>
      <c r="MC5" s="57"/>
      <c r="MD5" s="57"/>
      <c r="ME5" s="57"/>
      <c r="MF5" s="57"/>
      <c r="MG5" s="57"/>
      <c r="MH5" s="57"/>
      <c r="MI5" s="57"/>
      <c r="MJ5" s="57"/>
      <c r="MK5" s="57"/>
      <c r="ML5" s="58"/>
      <c r="MM5" s="57"/>
      <c r="MN5" s="57"/>
      <c r="MO5" s="57"/>
      <c r="MP5" s="57"/>
      <c r="MQ5" s="57"/>
      <c r="MR5" s="57"/>
      <c r="MS5" s="57"/>
      <c r="MT5" s="57"/>
      <c r="MU5" s="57"/>
      <c r="MV5" s="58"/>
    </row>
    <row r="6" spans="1:360" s="53" customFormat="1" ht="12.95" customHeight="1" x14ac:dyDescent="0.25">
      <c r="H6" s="4"/>
      <c r="I6" s="4"/>
      <c r="J6" s="4"/>
    </row>
    <row r="7" spans="1:360" s="53" customFormat="1" ht="12.95" customHeight="1" x14ac:dyDescent="0.25">
      <c r="A7" s="53" t="s">
        <v>10</v>
      </c>
      <c r="B7" s="59">
        <v>4</v>
      </c>
      <c r="H7" s="86" t="s">
        <v>11</v>
      </c>
      <c r="I7" s="139">
        <v>45701</v>
      </c>
      <c r="J7" s="139"/>
      <c r="K7" s="53" t="s">
        <v>10</v>
      </c>
      <c r="L7" s="59">
        <f>$B$7</f>
        <v>4</v>
      </c>
      <c r="M7" s="59"/>
      <c r="R7" s="60" t="s">
        <v>11</v>
      </c>
      <c r="S7" s="116">
        <f>I7</f>
        <v>45701</v>
      </c>
      <c r="T7" s="116"/>
      <c r="U7" s="53" t="s">
        <v>10</v>
      </c>
      <c r="V7" s="59">
        <f>$L$7</f>
        <v>4</v>
      </c>
      <c r="W7" s="59"/>
      <c r="AA7" s="60"/>
      <c r="AB7" s="60" t="s">
        <v>11</v>
      </c>
      <c r="AC7" s="116">
        <f>S7</f>
        <v>45701</v>
      </c>
      <c r="AD7" s="116"/>
      <c r="AE7" s="53" t="s">
        <v>10</v>
      </c>
      <c r="AF7" s="59">
        <f>$L$7</f>
        <v>4</v>
      </c>
      <c r="AG7" s="59"/>
      <c r="AK7" s="60"/>
      <c r="AL7" s="60" t="s">
        <v>11</v>
      </c>
      <c r="AM7" s="116">
        <f>AC7</f>
        <v>45701</v>
      </c>
      <c r="AN7" s="116"/>
      <c r="AO7" s="53" t="s">
        <v>10</v>
      </c>
      <c r="AP7" s="59">
        <f>$L$7</f>
        <v>4</v>
      </c>
      <c r="AU7" s="60"/>
      <c r="AV7" s="60" t="s">
        <v>11</v>
      </c>
      <c r="AW7" s="116">
        <f>AM7</f>
        <v>45701</v>
      </c>
      <c r="AX7" s="116"/>
      <c r="AY7" s="53" t="s">
        <v>10</v>
      </c>
      <c r="AZ7" s="59">
        <f>$L$7</f>
        <v>4</v>
      </c>
      <c r="BE7" s="61"/>
      <c r="BF7" s="60" t="s">
        <v>11</v>
      </c>
      <c r="BG7" s="116">
        <f>AW7</f>
        <v>45701</v>
      </c>
      <c r="BH7" s="116"/>
      <c r="BI7" s="53" t="s">
        <v>10</v>
      </c>
      <c r="BJ7" s="59">
        <f>$L$7</f>
        <v>4</v>
      </c>
      <c r="BO7" s="61"/>
      <c r="BP7" s="60" t="s">
        <v>11</v>
      </c>
      <c r="BQ7" s="116">
        <f>BG7</f>
        <v>45701</v>
      </c>
      <c r="BR7" s="116"/>
      <c r="BS7" s="53" t="s">
        <v>10</v>
      </c>
      <c r="BT7" s="59">
        <f>$L$7</f>
        <v>4</v>
      </c>
      <c r="BY7" s="60"/>
      <c r="BZ7" s="60" t="s">
        <v>11</v>
      </c>
      <c r="CA7" s="116">
        <f>BG7</f>
        <v>45701</v>
      </c>
      <c r="CB7" s="116"/>
      <c r="CC7" s="53" t="s">
        <v>10</v>
      </c>
      <c r="CD7" s="59">
        <f>$L$7</f>
        <v>4</v>
      </c>
      <c r="CI7" s="60"/>
      <c r="CJ7" s="60" t="s">
        <v>11</v>
      </c>
      <c r="CK7" s="116">
        <f>CA7</f>
        <v>45701</v>
      </c>
      <c r="CL7" s="116"/>
      <c r="CM7" s="53" t="s">
        <v>10</v>
      </c>
      <c r="CN7" s="59">
        <f>$L$7</f>
        <v>4</v>
      </c>
      <c r="CS7" s="60"/>
      <c r="CT7" s="60" t="s">
        <v>11</v>
      </c>
      <c r="CU7" s="116">
        <f>CK7</f>
        <v>45701</v>
      </c>
      <c r="CV7" s="116"/>
      <c r="CW7" s="53" t="s">
        <v>10</v>
      </c>
      <c r="CX7" s="59">
        <f>$L$7</f>
        <v>4</v>
      </c>
      <c r="DC7" s="60"/>
      <c r="DD7" s="60" t="s">
        <v>11</v>
      </c>
      <c r="DE7" s="116">
        <f>CU7</f>
        <v>45701</v>
      </c>
      <c r="DF7" s="116"/>
      <c r="DG7" s="53" t="s">
        <v>10</v>
      </c>
      <c r="DH7" s="59">
        <f>$L$7</f>
        <v>4</v>
      </c>
      <c r="DM7" s="60"/>
      <c r="DN7" s="60" t="s">
        <v>11</v>
      </c>
      <c r="DO7" s="116">
        <f>DE7</f>
        <v>45701</v>
      </c>
      <c r="DP7" s="116"/>
      <c r="DQ7" s="53" t="s">
        <v>10</v>
      </c>
      <c r="DR7" s="59">
        <f>$L$7</f>
        <v>4</v>
      </c>
      <c r="DS7" s="59"/>
      <c r="DW7" s="60"/>
      <c r="DX7" s="60" t="s">
        <v>11</v>
      </c>
      <c r="DY7" s="116">
        <f>DO7</f>
        <v>45701</v>
      </c>
      <c r="DZ7" s="116"/>
      <c r="EA7" s="53" t="s">
        <v>10</v>
      </c>
      <c r="EB7" s="59">
        <f>$L$7</f>
        <v>4</v>
      </c>
      <c r="EG7" s="60"/>
      <c r="EH7" s="60" t="s">
        <v>11</v>
      </c>
      <c r="EI7" s="116">
        <f>DO7</f>
        <v>45701</v>
      </c>
      <c r="EJ7" s="116"/>
      <c r="EK7" s="53" t="s">
        <v>10</v>
      </c>
      <c r="EL7" s="59">
        <f>$L$7</f>
        <v>4</v>
      </c>
      <c r="EQ7" s="60"/>
      <c r="ER7" s="60" t="s">
        <v>11</v>
      </c>
      <c r="ES7" s="116">
        <f>EI7</f>
        <v>45701</v>
      </c>
      <c r="ET7" s="116"/>
      <c r="EU7" s="53" t="s">
        <v>10</v>
      </c>
      <c r="EV7" s="59">
        <f>$L$7</f>
        <v>4</v>
      </c>
      <c r="FA7" s="60"/>
      <c r="FB7" s="60" t="s">
        <v>11</v>
      </c>
      <c r="FC7" s="116">
        <f>ES7</f>
        <v>45701</v>
      </c>
      <c r="FD7" s="116"/>
      <c r="FE7" s="53" t="s">
        <v>10</v>
      </c>
      <c r="FF7" s="59">
        <f>$L$7</f>
        <v>4</v>
      </c>
      <c r="FK7" s="60"/>
      <c r="FL7" s="60" t="s">
        <v>11</v>
      </c>
      <c r="FM7" s="116">
        <f>FC7</f>
        <v>45701</v>
      </c>
      <c r="FN7" s="116"/>
      <c r="FO7" s="53" t="s">
        <v>10</v>
      </c>
      <c r="FP7" s="59">
        <f>$L$7</f>
        <v>4</v>
      </c>
      <c r="FU7" s="60"/>
      <c r="FV7" s="60" t="s">
        <v>11</v>
      </c>
      <c r="FW7" s="116">
        <f>FM7</f>
        <v>45701</v>
      </c>
      <c r="FX7" s="116"/>
      <c r="FY7" s="53" t="s">
        <v>10</v>
      </c>
      <c r="FZ7" s="59">
        <f>$L$7</f>
        <v>4</v>
      </c>
      <c r="GE7" s="60"/>
      <c r="GF7" s="60" t="s">
        <v>11</v>
      </c>
      <c r="GG7" s="116">
        <f>FW7</f>
        <v>45701</v>
      </c>
      <c r="GH7" s="116"/>
      <c r="GI7" s="53" t="s">
        <v>10</v>
      </c>
      <c r="GJ7" s="59">
        <f>$L$7</f>
        <v>4</v>
      </c>
      <c r="GO7" s="60"/>
      <c r="GP7" s="60" t="s">
        <v>11</v>
      </c>
      <c r="GQ7" s="116">
        <f>FW7</f>
        <v>45701</v>
      </c>
      <c r="GR7" s="116"/>
      <c r="GS7" s="53" t="s">
        <v>10</v>
      </c>
      <c r="GT7" s="59">
        <f>$L$7</f>
        <v>4</v>
      </c>
      <c r="GY7" s="60"/>
      <c r="GZ7" s="60" t="s">
        <v>11</v>
      </c>
      <c r="HA7" s="116">
        <f>GQ7</f>
        <v>45701</v>
      </c>
      <c r="HB7" s="116"/>
      <c r="HC7" s="53" t="s">
        <v>10</v>
      </c>
      <c r="HD7" s="59">
        <f>$L$7</f>
        <v>4</v>
      </c>
      <c r="HI7" s="60"/>
      <c r="HJ7" s="60" t="s">
        <v>11</v>
      </c>
      <c r="HK7" s="116">
        <f>HA7</f>
        <v>45701</v>
      </c>
      <c r="HL7" s="116"/>
      <c r="HM7" s="53" t="s">
        <v>10</v>
      </c>
      <c r="HN7" s="59">
        <f>$L$7</f>
        <v>4</v>
      </c>
      <c r="HS7" s="60"/>
      <c r="HT7" s="60" t="s">
        <v>11</v>
      </c>
      <c r="HU7" s="116">
        <f>HK7</f>
        <v>45701</v>
      </c>
      <c r="HV7" s="116"/>
      <c r="HW7" s="53" t="s">
        <v>10</v>
      </c>
      <c r="HX7" s="59">
        <f>$L$7</f>
        <v>4</v>
      </c>
      <c r="IC7" s="60"/>
      <c r="ID7" s="60" t="s">
        <v>11</v>
      </c>
      <c r="IE7" s="116">
        <f>HU7</f>
        <v>45701</v>
      </c>
      <c r="IF7" s="116"/>
      <c r="IG7" s="53" t="s">
        <v>10</v>
      </c>
      <c r="IH7" s="59">
        <f>$L$7</f>
        <v>4</v>
      </c>
      <c r="IM7" s="60"/>
      <c r="IN7" s="60" t="s">
        <v>11</v>
      </c>
      <c r="IO7" s="116">
        <f>HU7</f>
        <v>45701</v>
      </c>
      <c r="IP7" s="116"/>
      <c r="IQ7" s="53" t="s">
        <v>10</v>
      </c>
      <c r="IR7" s="59">
        <f>$L$7</f>
        <v>4</v>
      </c>
      <c r="IW7" s="60"/>
      <c r="IX7" s="60" t="s">
        <v>11</v>
      </c>
      <c r="IY7" s="116">
        <f>GQ7</f>
        <v>45701</v>
      </c>
      <c r="IZ7" s="116"/>
      <c r="JA7" s="53" t="s">
        <v>10</v>
      </c>
      <c r="JB7" s="59">
        <f>$L$7</f>
        <v>4</v>
      </c>
      <c r="JG7" s="60"/>
      <c r="JH7" s="60" t="s">
        <v>11</v>
      </c>
      <c r="JI7" s="116">
        <f>IY7</f>
        <v>45701</v>
      </c>
      <c r="JJ7" s="116"/>
      <c r="JK7" s="53" t="s">
        <v>10</v>
      </c>
      <c r="JL7" s="59">
        <f>$L$7</f>
        <v>4</v>
      </c>
      <c r="JQ7" s="60"/>
      <c r="JR7" s="60" t="s">
        <v>11</v>
      </c>
      <c r="JS7" s="116">
        <f>JI7</f>
        <v>45701</v>
      </c>
      <c r="JT7" s="116"/>
      <c r="JU7" s="53" t="s">
        <v>10</v>
      </c>
      <c r="JV7" s="59">
        <f>$L$7</f>
        <v>4</v>
      </c>
      <c r="KA7" s="60"/>
      <c r="KB7" s="60" t="s">
        <v>11</v>
      </c>
      <c r="KC7" s="116">
        <f>JS7</f>
        <v>45701</v>
      </c>
      <c r="KD7" s="116"/>
      <c r="KE7" s="53" t="s">
        <v>10</v>
      </c>
      <c r="KF7" s="59">
        <f>$L$7</f>
        <v>4</v>
      </c>
      <c r="KK7" s="60"/>
      <c r="KL7" s="60" t="s">
        <v>11</v>
      </c>
      <c r="KM7" s="116">
        <f>KC7</f>
        <v>45701</v>
      </c>
      <c r="KN7" s="116"/>
      <c r="KO7" s="53" t="s">
        <v>10</v>
      </c>
      <c r="KP7" s="59">
        <f>$L$7</f>
        <v>4</v>
      </c>
      <c r="KU7" s="60"/>
      <c r="KV7" s="60" t="s">
        <v>11</v>
      </c>
      <c r="KW7" s="116">
        <f>KM7</f>
        <v>45701</v>
      </c>
      <c r="KX7" s="116"/>
      <c r="KY7" s="53" t="s">
        <v>10</v>
      </c>
      <c r="KZ7" s="59">
        <f>$L$7</f>
        <v>4</v>
      </c>
      <c r="LE7" s="60"/>
      <c r="LF7" s="60" t="s">
        <v>11</v>
      </c>
      <c r="LG7" s="116">
        <f>KW7</f>
        <v>45701</v>
      </c>
      <c r="LH7" s="116"/>
      <c r="LI7" s="53" t="s">
        <v>10</v>
      </c>
      <c r="LJ7" s="59">
        <f>$L$7</f>
        <v>4</v>
      </c>
      <c r="LO7" s="60"/>
      <c r="LP7" s="60" t="s">
        <v>11</v>
      </c>
      <c r="LQ7" s="116">
        <f>LG7</f>
        <v>45701</v>
      </c>
      <c r="LR7" s="116"/>
      <c r="LS7" s="53" t="s">
        <v>10</v>
      </c>
      <c r="LT7" s="59">
        <f>$L$7</f>
        <v>4</v>
      </c>
      <c r="LY7" s="60"/>
      <c r="LZ7" s="60" t="s">
        <v>11</v>
      </c>
      <c r="MA7" s="116">
        <f>LQ7</f>
        <v>45701</v>
      </c>
      <c r="MB7" s="116"/>
      <c r="MC7" s="53" t="s">
        <v>10</v>
      </c>
      <c r="MD7" s="59">
        <f>$L$7</f>
        <v>4</v>
      </c>
      <c r="MI7" s="60"/>
      <c r="MJ7" s="60" t="s">
        <v>11</v>
      </c>
      <c r="MK7" s="116">
        <f>MA7</f>
        <v>45701</v>
      </c>
      <c r="ML7" s="116"/>
      <c r="MM7" s="53" t="s">
        <v>10</v>
      </c>
      <c r="MN7" s="59">
        <f>$L$7</f>
        <v>4</v>
      </c>
      <c r="MS7" s="60"/>
      <c r="MT7" s="60" t="s">
        <v>11</v>
      </c>
      <c r="MU7" s="116">
        <f>MK7</f>
        <v>45701</v>
      </c>
      <c r="MV7" s="116"/>
    </row>
    <row r="8" spans="1:360" s="53" customFormat="1" ht="12.95" customHeight="1" x14ac:dyDescent="0.25">
      <c r="H8" s="86"/>
      <c r="I8" s="4"/>
      <c r="J8" s="4"/>
      <c r="R8" s="60"/>
      <c r="AA8" s="60"/>
      <c r="AB8" s="60"/>
      <c r="AK8" s="60"/>
      <c r="AL8" s="60"/>
      <c r="AU8" s="60"/>
      <c r="AV8" s="60"/>
      <c r="BF8" s="60"/>
      <c r="BP8" s="60"/>
      <c r="BY8" s="60"/>
      <c r="BZ8" s="60"/>
      <c r="CI8" s="60"/>
      <c r="CJ8" s="60"/>
      <c r="CS8" s="60"/>
      <c r="CT8" s="60"/>
      <c r="DC8" s="60"/>
      <c r="DD8" s="60"/>
      <c r="DM8" s="60"/>
      <c r="DN8" s="60"/>
      <c r="DW8" s="60"/>
      <c r="DX8" s="60"/>
      <c r="EG8" s="60"/>
      <c r="EH8" s="60"/>
      <c r="EQ8" s="60"/>
      <c r="ER8" s="60"/>
      <c r="FA8" s="60"/>
      <c r="FB8" s="60"/>
      <c r="FK8" s="60"/>
      <c r="FL8" s="60"/>
      <c r="FU8" s="60"/>
      <c r="FV8" s="60"/>
      <c r="GE8" s="60"/>
      <c r="GF8" s="60"/>
      <c r="GO8" s="60"/>
      <c r="GP8" s="60"/>
      <c r="GY8" s="60"/>
      <c r="GZ8" s="60"/>
      <c r="HI8" s="60"/>
      <c r="HJ8" s="60"/>
      <c r="HS8" s="60"/>
      <c r="HT8" s="60"/>
      <c r="IC8" s="60"/>
      <c r="ID8" s="60"/>
      <c r="IM8" s="60"/>
      <c r="IN8" s="60"/>
      <c r="IW8" s="60"/>
      <c r="IX8" s="60"/>
      <c r="JG8" s="60"/>
      <c r="JH8" s="60"/>
      <c r="JQ8" s="60"/>
      <c r="JR8" s="60"/>
      <c r="KA8" s="60"/>
      <c r="KB8" s="60"/>
      <c r="KK8" s="60"/>
      <c r="KL8" s="60"/>
      <c r="KU8" s="60"/>
      <c r="KV8" s="60"/>
      <c r="LE8" s="60"/>
      <c r="LF8" s="60"/>
      <c r="LO8" s="60"/>
      <c r="LP8" s="60"/>
      <c r="LY8" s="60"/>
      <c r="LZ8" s="60"/>
      <c r="MI8" s="60"/>
      <c r="MJ8" s="60"/>
      <c r="MS8" s="60"/>
      <c r="MT8" s="60"/>
    </row>
    <row r="9" spans="1:360" s="53" customFormat="1" ht="12.95" customHeight="1" x14ac:dyDescent="0.25">
      <c r="A9" s="53" t="s">
        <v>12</v>
      </c>
      <c r="B9" s="59" t="s">
        <v>113</v>
      </c>
      <c r="H9" s="86" t="s">
        <v>13</v>
      </c>
      <c r="I9" s="140" t="str">
        <f>TEXT(I7,"dddd")</f>
        <v>Thursday</v>
      </c>
      <c r="J9" s="140"/>
      <c r="K9" s="53" t="s">
        <v>12</v>
      </c>
      <c r="L9" s="59" t="str">
        <f>$B$9</f>
        <v>Stoneham Interchange</v>
      </c>
      <c r="M9" s="59"/>
      <c r="R9" s="60" t="s">
        <v>13</v>
      </c>
      <c r="S9" s="59" t="str">
        <f>TEXT(S7,"dddd")</f>
        <v>Thursday</v>
      </c>
      <c r="U9" s="53" t="s">
        <v>12</v>
      </c>
      <c r="V9" s="53" t="str">
        <f>$L$9</f>
        <v>Stoneham Interchange</v>
      </c>
      <c r="AA9" s="60"/>
      <c r="AB9" s="60" t="s">
        <v>13</v>
      </c>
      <c r="AC9" s="59" t="str">
        <f>TEXT(AC7,"dddd")</f>
        <v>Thursday</v>
      </c>
      <c r="AE9" s="53" t="s">
        <v>12</v>
      </c>
      <c r="AF9" s="53" t="str">
        <f>$L$9</f>
        <v>Stoneham Interchange</v>
      </c>
      <c r="AK9" s="60"/>
      <c r="AL9" s="60" t="s">
        <v>13</v>
      </c>
      <c r="AM9" s="59" t="str">
        <f>TEXT(AM7,"dddd")</f>
        <v>Thursday</v>
      </c>
      <c r="AO9" s="53" t="s">
        <v>12</v>
      </c>
      <c r="AP9" s="53" t="str">
        <f>$L$9</f>
        <v>Stoneham Interchange</v>
      </c>
      <c r="AU9" s="60"/>
      <c r="AV9" s="60" t="s">
        <v>13</v>
      </c>
      <c r="AW9" s="59" t="str">
        <f>TEXT(AW7,"dddd")</f>
        <v>Thursday</v>
      </c>
      <c r="AY9" s="53" t="s">
        <v>12</v>
      </c>
      <c r="AZ9" s="53" t="str">
        <f>$L$9</f>
        <v>Stoneham Interchange</v>
      </c>
      <c r="BF9" s="60" t="s">
        <v>13</v>
      </c>
      <c r="BG9" s="59" t="str">
        <f>TEXT(BG7,"dddd")</f>
        <v>Thursday</v>
      </c>
      <c r="BI9" s="53" t="s">
        <v>12</v>
      </c>
      <c r="BJ9" s="53" t="str">
        <f>$L$9</f>
        <v>Stoneham Interchange</v>
      </c>
      <c r="BP9" s="60" t="s">
        <v>13</v>
      </c>
      <c r="BQ9" s="59" t="str">
        <f>TEXT(BQ7,"dddd")</f>
        <v>Thursday</v>
      </c>
      <c r="BS9" s="53" t="s">
        <v>12</v>
      </c>
      <c r="BT9" s="53" t="str">
        <f>$L$9</f>
        <v>Stoneham Interchange</v>
      </c>
      <c r="BY9" s="60"/>
      <c r="BZ9" s="60" t="s">
        <v>13</v>
      </c>
      <c r="CA9" s="59" t="str">
        <f>TEXT(CA7,"dddd")</f>
        <v>Thursday</v>
      </c>
      <c r="CC9" s="53" t="s">
        <v>12</v>
      </c>
      <c r="CD9" s="53" t="str">
        <f>$L$9</f>
        <v>Stoneham Interchange</v>
      </c>
      <c r="CI9" s="60"/>
      <c r="CJ9" s="60" t="s">
        <v>13</v>
      </c>
      <c r="CK9" s="59" t="str">
        <f>TEXT(CK7,"dddd")</f>
        <v>Thursday</v>
      </c>
      <c r="CM9" s="53" t="s">
        <v>12</v>
      </c>
      <c r="CN9" s="53" t="str">
        <f>$L$9</f>
        <v>Stoneham Interchange</v>
      </c>
      <c r="CS9" s="60"/>
      <c r="CT9" s="60" t="s">
        <v>13</v>
      </c>
      <c r="CU9" s="59" t="str">
        <f>TEXT(CU7,"dddd")</f>
        <v>Thursday</v>
      </c>
      <c r="CW9" s="53" t="s">
        <v>12</v>
      </c>
      <c r="CX9" s="53" t="str">
        <f>$L$9</f>
        <v>Stoneham Interchange</v>
      </c>
      <c r="DC9" s="60"/>
      <c r="DD9" s="60" t="s">
        <v>13</v>
      </c>
      <c r="DE9" s="59" t="str">
        <f>TEXT(DE7,"dddd")</f>
        <v>Thursday</v>
      </c>
      <c r="DG9" s="53" t="s">
        <v>12</v>
      </c>
      <c r="DH9" s="53" t="str">
        <f>$L$9</f>
        <v>Stoneham Interchange</v>
      </c>
      <c r="DM9" s="60"/>
      <c r="DN9" s="60" t="s">
        <v>13</v>
      </c>
      <c r="DO9" s="59" t="str">
        <f>TEXT(DO7,"dddd")</f>
        <v>Thursday</v>
      </c>
      <c r="DQ9" s="53" t="s">
        <v>12</v>
      </c>
      <c r="DR9" s="53" t="str">
        <f>$L$9</f>
        <v>Stoneham Interchange</v>
      </c>
      <c r="DW9" s="60"/>
      <c r="DX9" s="60" t="s">
        <v>13</v>
      </c>
      <c r="DY9" s="59" t="str">
        <f>TEXT(DY7,"dddd")</f>
        <v>Thursday</v>
      </c>
      <c r="EA9" s="53" t="s">
        <v>12</v>
      </c>
      <c r="EB9" s="53" t="str">
        <f>$L$9</f>
        <v>Stoneham Interchange</v>
      </c>
      <c r="EG9" s="60"/>
      <c r="EH9" s="60" t="s">
        <v>13</v>
      </c>
      <c r="EI9" s="59" t="str">
        <f>TEXT(EI7,"dddd")</f>
        <v>Thursday</v>
      </c>
      <c r="EK9" s="53" t="s">
        <v>12</v>
      </c>
      <c r="EL9" s="53" t="str">
        <f>$L$9</f>
        <v>Stoneham Interchange</v>
      </c>
      <c r="EQ9" s="60"/>
      <c r="ER9" s="60" t="s">
        <v>13</v>
      </c>
      <c r="ES9" s="59" t="str">
        <f>TEXT(ES7,"dddd")</f>
        <v>Thursday</v>
      </c>
      <c r="EU9" s="53" t="s">
        <v>12</v>
      </c>
      <c r="EV9" s="53" t="str">
        <f>$L$9</f>
        <v>Stoneham Interchange</v>
      </c>
      <c r="FA9" s="60"/>
      <c r="FB9" s="60" t="s">
        <v>13</v>
      </c>
      <c r="FC9" s="59" t="str">
        <f>TEXT(FC7,"dddd")</f>
        <v>Thursday</v>
      </c>
      <c r="FE9" s="53" t="s">
        <v>12</v>
      </c>
      <c r="FF9" s="53" t="str">
        <f>$L$9</f>
        <v>Stoneham Interchange</v>
      </c>
      <c r="FK9" s="60"/>
      <c r="FL9" s="60" t="s">
        <v>13</v>
      </c>
      <c r="FM9" s="59" t="str">
        <f>TEXT(FM7,"dddd")</f>
        <v>Thursday</v>
      </c>
      <c r="FO9" s="53" t="s">
        <v>12</v>
      </c>
      <c r="FP9" s="53" t="str">
        <f>$L$9</f>
        <v>Stoneham Interchange</v>
      </c>
      <c r="FU9" s="60"/>
      <c r="FV9" s="60" t="s">
        <v>13</v>
      </c>
      <c r="FW9" s="59" t="str">
        <f>TEXT(FW7,"dddd")</f>
        <v>Thursday</v>
      </c>
      <c r="FY9" s="53" t="s">
        <v>12</v>
      </c>
      <c r="FZ9" s="53" t="str">
        <f>$L$9</f>
        <v>Stoneham Interchange</v>
      </c>
      <c r="GE9" s="60"/>
      <c r="GF9" s="60" t="s">
        <v>13</v>
      </c>
      <c r="GG9" s="59" t="str">
        <f>TEXT(GG7,"dddd")</f>
        <v>Thursday</v>
      </c>
      <c r="GI9" s="53" t="s">
        <v>12</v>
      </c>
      <c r="GJ9" s="53" t="str">
        <f>$L$9</f>
        <v>Stoneham Interchange</v>
      </c>
      <c r="GO9" s="60"/>
      <c r="GP9" s="60" t="s">
        <v>13</v>
      </c>
      <c r="GQ9" s="59" t="str">
        <f>TEXT(GQ7,"dddd")</f>
        <v>Thursday</v>
      </c>
      <c r="GS9" s="53" t="s">
        <v>12</v>
      </c>
      <c r="GT9" s="53" t="str">
        <f>$L$9</f>
        <v>Stoneham Interchange</v>
      </c>
      <c r="GY9" s="60"/>
      <c r="GZ9" s="60" t="s">
        <v>13</v>
      </c>
      <c r="HA9" s="59" t="str">
        <f>TEXT(HA7,"dddd")</f>
        <v>Thursday</v>
      </c>
      <c r="HC9" s="53" t="s">
        <v>12</v>
      </c>
      <c r="HD9" s="53" t="str">
        <f>$L$9</f>
        <v>Stoneham Interchange</v>
      </c>
      <c r="HI9" s="60"/>
      <c r="HJ9" s="60" t="s">
        <v>13</v>
      </c>
      <c r="HK9" s="59" t="str">
        <f>TEXT(HK7,"dddd")</f>
        <v>Thursday</v>
      </c>
      <c r="HM9" s="53" t="s">
        <v>12</v>
      </c>
      <c r="HN9" s="53" t="str">
        <f>$L$9</f>
        <v>Stoneham Interchange</v>
      </c>
      <c r="HS9" s="60"/>
      <c r="HT9" s="60" t="s">
        <v>13</v>
      </c>
      <c r="HU9" s="59" t="str">
        <f>TEXT(HU7,"dddd")</f>
        <v>Thursday</v>
      </c>
      <c r="HW9" s="53" t="s">
        <v>12</v>
      </c>
      <c r="HX9" s="53" t="str">
        <f>$L$9</f>
        <v>Stoneham Interchange</v>
      </c>
      <c r="IC9" s="60"/>
      <c r="ID9" s="60" t="s">
        <v>13</v>
      </c>
      <c r="IE9" s="59" t="str">
        <f>TEXT(IE7,"dddd")</f>
        <v>Thursday</v>
      </c>
      <c r="IG9" s="53" t="s">
        <v>12</v>
      </c>
      <c r="IH9" s="53" t="str">
        <f>$L$9</f>
        <v>Stoneham Interchange</v>
      </c>
      <c r="IM9" s="60"/>
      <c r="IN9" s="60" t="s">
        <v>13</v>
      </c>
      <c r="IO9" s="59" t="str">
        <f>TEXT(IO7,"dddd")</f>
        <v>Thursday</v>
      </c>
      <c r="IQ9" s="53" t="s">
        <v>12</v>
      </c>
      <c r="IR9" s="53" t="str">
        <f>$L$9</f>
        <v>Stoneham Interchange</v>
      </c>
      <c r="IW9" s="60"/>
      <c r="IX9" s="60" t="s">
        <v>13</v>
      </c>
      <c r="IY9" s="59" t="str">
        <f>TEXT(IY7,"dddd")</f>
        <v>Thursday</v>
      </c>
      <c r="JA9" s="53" t="s">
        <v>12</v>
      </c>
      <c r="JB9" s="53" t="str">
        <f>$L$9</f>
        <v>Stoneham Interchange</v>
      </c>
      <c r="JG9" s="60"/>
      <c r="JH9" s="60" t="s">
        <v>13</v>
      </c>
      <c r="JI9" s="59" t="str">
        <f>TEXT(JI7,"dddd")</f>
        <v>Thursday</v>
      </c>
      <c r="JK9" s="53" t="s">
        <v>12</v>
      </c>
      <c r="JL9" s="53" t="str">
        <f>$L$9</f>
        <v>Stoneham Interchange</v>
      </c>
      <c r="JQ9" s="60"/>
      <c r="JR9" s="60" t="s">
        <v>13</v>
      </c>
      <c r="JS9" s="59" t="str">
        <f>TEXT(JS7,"dddd")</f>
        <v>Thursday</v>
      </c>
      <c r="JU9" s="53" t="s">
        <v>12</v>
      </c>
      <c r="JV9" s="53" t="str">
        <f>$L$9</f>
        <v>Stoneham Interchange</v>
      </c>
      <c r="KA9" s="60"/>
      <c r="KB9" s="60" t="s">
        <v>13</v>
      </c>
      <c r="KC9" s="59" t="str">
        <f>TEXT(KC7,"dddd")</f>
        <v>Thursday</v>
      </c>
      <c r="KE9" s="53" t="s">
        <v>12</v>
      </c>
      <c r="KF9" s="53" t="str">
        <f>$L$9</f>
        <v>Stoneham Interchange</v>
      </c>
      <c r="KK9" s="60"/>
      <c r="KL9" s="60" t="s">
        <v>13</v>
      </c>
      <c r="KM9" s="59" t="str">
        <f>TEXT(KM7,"dddd")</f>
        <v>Thursday</v>
      </c>
      <c r="KO9" s="53" t="s">
        <v>12</v>
      </c>
      <c r="KP9" s="53" t="str">
        <f>$L$9</f>
        <v>Stoneham Interchange</v>
      </c>
      <c r="KU9" s="60"/>
      <c r="KV9" s="60" t="s">
        <v>13</v>
      </c>
      <c r="KW9" s="59" t="str">
        <f>TEXT(KW7,"dddd")</f>
        <v>Thursday</v>
      </c>
      <c r="KY9" s="53" t="s">
        <v>12</v>
      </c>
      <c r="KZ9" s="53" t="str">
        <f>$L$9</f>
        <v>Stoneham Interchange</v>
      </c>
      <c r="LE9" s="60"/>
      <c r="LF9" s="60" t="s">
        <v>13</v>
      </c>
      <c r="LG9" s="59" t="str">
        <f>TEXT(LG7,"dddd")</f>
        <v>Thursday</v>
      </c>
      <c r="LI9" s="53" t="s">
        <v>12</v>
      </c>
      <c r="LJ9" s="53" t="str">
        <f>$L$9</f>
        <v>Stoneham Interchange</v>
      </c>
      <c r="LO9" s="60"/>
      <c r="LP9" s="60" t="s">
        <v>13</v>
      </c>
      <c r="LQ9" s="59" t="str">
        <f>TEXT(LQ7,"dddd")</f>
        <v>Thursday</v>
      </c>
      <c r="LS9" s="53" t="s">
        <v>12</v>
      </c>
      <c r="LT9" s="53" t="str">
        <f>$L$9</f>
        <v>Stoneham Interchange</v>
      </c>
      <c r="LY9" s="60"/>
      <c r="LZ9" s="60" t="s">
        <v>13</v>
      </c>
      <c r="MA9" s="59" t="str">
        <f>TEXT(MA7,"dddd")</f>
        <v>Thursday</v>
      </c>
      <c r="MC9" s="53" t="s">
        <v>12</v>
      </c>
      <c r="MD9" s="53" t="str">
        <f>$L$9</f>
        <v>Stoneham Interchange</v>
      </c>
      <c r="MI9" s="60"/>
      <c r="MJ9" s="60" t="s">
        <v>13</v>
      </c>
      <c r="MK9" s="59" t="str">
        <f>TEXT(MK7,"dddd")</f>
        <v>Thursday</v>
      </c>
      <c r="MM9" s="53" t="s">
        <v>12</v>
      </c>
      <c r="MN9" s="53" t="str">
        <f>$L$9</f>
        <v>Stoneham Interchange</v>
      </c>
      <c r="MS9" s="60"/>
      <c r="MT9" s="60" t="s">
        <v>13</v>
      </c>
      <c r="MU9" s="59" t="str">
        <f>TEXT(MU7,"dddd")</f>
        <v>Thursday</v>
      </c>
    </row>
    <row r="10" spans="1:360" s="53" customFormat="1" ht="12.95" customHeight="1" thickBot="1" x14ac:dyDescent="0.3"/>
    <row r="11" spans="1:360" s="53" customFormat="1" ht="12.95" customHeight="1" thickTop="1" x14ac:dyDescent="0.25">
      <c r="A11" s="62"/>
      <c r="B11" s="63" t="s">
        <v>83</v>
      </c>
      <c r="C11" s="63"/>
      <c r="D11" s="63"/>
      <c r="E11" s="63"/>
      <c r="F11" s="63"/>
      <c r="G11" s="63"/>
      <c r="H11" s="63"/>
      <c r="I11" s="62"/>
      <c r="J11" s="18"/>
      <c r="K11" s="62"/>
      <c r="L11" s="63" t="s">
        <v>58</v>
      </c>
      <c r="M11" s="63"/>
      <c r="N11" s="63"/>
      <c r="O11" s="63"/>
      <c r="P11" s="63"/>
      <c r="Q11" s="63"/>
      <c r="R11" s="63"/>
      <c r="S11" s="62"/>
      <c r="T11" s="18"/>
      <c r="U11" s="62"/>
      <c r="V11" s="63" t="s">
        <v>14</v>
      </c>
      <c r="W11" s="63"/>
      <c r="X11" s="63"/>
      <c r="Y11" s="63"/>
      <c r="Z11" s="63"/>
      <c r="AA11" s="63"/>
      <c r="AB11" s="63"/>
      <c r="AC11" s="62"/>
      <c r="AD11" s="18"/>
      <c r="AE11" s="62"/>
      <c r="AF11" s="63" t="s">
        <v>15</v>
      </c>
      <c r="AG11" s="63"/>
      <c r="AH11" s="63"/>
      <c r="AI11" s="63"/>
      <c r="AJ11" s="63"/>
      <c r="AK11" s="63"/>
      <c r="AL11" s="63"/>
      <c r="AM11" s="62"/>
      <c r="AN11" s="18"/>
      <c r="AO11" s="62"/>
      <c r="AP11" s="63" t="s">
        <v>16</v>
      </c>
      <c r="AQ11" s="63"/>
      <c r="AR11" s="63"/>
      <c r="AS11" s="63"/>
      <c r="AT11" s="63"/>
      <c r="AU11" s="63"/>
      <c r="AV11" s="63"/>
      <c r="AW11" s="62"/>
      <c r="AX11" s="18"/>
      <c r="AY11" s="62"/>
      <c r="AZ11" s="63" t="s">
        <v>17</v>
      </c>
      <c r="BA11" s="63"/>
      <c r="BB11" s="63"/>
      <c r="BC11" s="63"/>
      <c r="BD11" s="63"/>
      <c r="BE11" s="63"/>
      <c r="BF11" s="63"/>
      <c r="BG11" s="62"/>
      <c r="BH11" s="18"/>
      <c r="BI11" s="62"/>
      <c r="BJ11" s="63" t="s">
        <v>84</v>
      </c>
      <c r="BK11" s="63"/>
      <c r="BL11" s="63"/>
      <c r="BM11" s="63"/>
      <c r="BN11" s="63"/>
      <c r="BO11" s="63"/>
      <c r="BP11" s="63"/>
      <c r="BQ11" s="62"/>
      <c r="BR11" s="18"/>
      <c r="BS11" s="62"/>
      <c r="BT11" s="63" t="s">
        <v>59</v>
      </c>
      <c r="BU11" s="63"/>
      <c r="BV11" s="63"/>
      <c r="BW11" s="63"/>
      <c r="BX11" s="63"/>
      <c r="BY11" s="63"/>
      <c r="BZ11" s="63"/>
      <c r="CA11" s="62"/>
      <c r="CB11" s="18"/>
      <c r="CC11" s="62"/>
      <c r="CD11" s="63" t="s">
        <v>18</v>
      </c>
      <c r="CE11" s="63"/>
      <c r="CF11" s="63"/>
      <c r="CG11" s="63"/>
      <c r="CH11" s="63"/>
      <c r="CI11" s="63"/>
      <c r="CJ11" s="63"/>
      <c r="CK11" s="62"/>
      <c r="CL11" s="18"/>
      <c r="CM11" s="62"/>
      <c r="CN11" s="63" t="s">
        <v>19</v>
      </c>
      <c r="CO11" s="63"/>
      <c r="CP11" s="63"/>
      <c r="CQ11" s="63"/>
      <c r="CR11" s="63"/>
      <c r="CS11" s="63"/>
      <c r="CT11" s="63"/>
      <c r="CU11" s="62"/>
      <c r="CV11" s="18"/>
      <c r="CW11" s="62"/>
      <c r="CX11" s="63" t="s">
        <v>20</v>
      </c>
      <c r="CY11" s="63"/>
      <c r="CZ11" s="63"/>
      <c r="DA11" s="63"/>
      <c r="DB11" s="63"/>
      <c r="DC11" s="63"/>
      <c r="DD11" s="63"/>
      <c r="DE11" s="62"/>
      <c r="DF11" s="18"/>
      <c r="DG11" s="62"/>
      <c r="DH11" s="63" t="s">
        <v>21</v>
      </c>
      <c r="DI11" s="63"/>
      <c r="DJ11" s="63"/>
      <c r="DK11" s="63"/>
      <c r="DL11" s="63"/>
      <c r="DM11" s="63"/>
      <c r="DN11" s="63"/>
      <c r="DO11" s="62"/>
      <c r="DP11" s="18"/>
      <c r="DQ11" s="62"/>
      <c r="DR11" s="63" t="s">
        <v>85</v>
      </c>
      <c r="DS11" s="63"/>
      <c r="DT11" s="63"/>
      <c r="DU11" s="63"/>
      <c r="DV11" s="63"/>
      <c r="DW11" s="63"/>
      <c r="DX11" s="63"/>
      <c r="DY11" s="62"/>
      <c r="DZ11" s="18"/>
      <c r="EA11" s="62"/>
      <c r="EB11" s="63" t="s">
        <v>60</v>
      </c>
      <c r="EC11" s="63"/>
      <c r="ED11" s="63"/>
      <c r="EE11" s="63"/>
      <c r="EF11" s="63"/>
      <c r="EG11" s="63"/>
      <c r="EH11" s="63"/>
      <c r="EI11" s="62"/>
      <c r="EJ11" s="18"/>
      <c r="EK11" s="62"/>
      <c r="EL11" s="63" t="s">
        <v>22</v>
      </c>
      <c r="EM11" s="63"/>
      <c r="EN11" s="63"/>
      <c r="EO11" s="63"/>
      <c r="EP11" s="63"/>
      <c r="EQ11" s="63"/>
      <c r="ER11" s="63"/>
      <c r="ES11" s="62"/>
      <c r="ET11" s="18"/>
      <c r="EU11" s="62"/>
      <c r="EV11" s="63" t="s">
        <v>61</v>
      </c>
      <c r="EW11" s="63"/>
      <c r="EX11" s="63"/>
      <c r="EY11" s="63"/>
      <c r="EZ11" s="63"/>
      <c r="FA11" s="63"/>
      <c r="FB11" s="63"/>
      <c r="FC11" s="62"/>
      <c r="FD11" s="18"/>
      <c r="FE11" s="62"/>
      <c r="FF11" s="63" t="s">
        <v>62</v>
      </c>
      <c r="FG11" s="63"/>
      <c r="FH11" s="63"/>
      <c r="FI11" s="63"/>
      <c r="FJ11" s="63"/>
      <c r="FK11" s="63"/>
      <c r="FL11" s="63"/>
      <c r="FM11" s="62"/>
      <c r="FN11" s="18"/>
      <c r="FO11" s="62"/>
      <c r="FP11" s="63" t="s">
        <v>63</v>
      </c>
      <c r="FQ11" s="63"/>
      <c r="FR11" s="63"/>
      <c r="FS11" s="63"/>
      <c r="FT11" s="63"/>
      <c r="FU11" s="63"/>
      <c r="FV11" s="63"/>
      <c r="FW11" s="62"/>
      <c r="FX11" s="18"/>
      <c r="FY11" s="62"/>
      <c r="FZ11" s="63" t="s">
        <v>86</v>
      </c>
      <c r="GA11" s="63"/>
      <c r="GB11" s="63"/>
      <c r="GC11" s="63"/>
      <c r="GD11" s="63"/>
      <c r="GE11" s="63"/>
      <c r="GF11" s="63"/>
      <c r="GG11" s="62"/>
      <c r="GH11" s="18"/>
      <c r="GI11" s="62"/>
      <c r="GJ11" s="63" t="s">
        <v>64</v>
      </c>
      <c r="GK11" s="63"/>
      <c r="GL11" s="63"/>
      <c r="GM11" s="63"/>
      <c r="GN11" s="63"/>
      <c r="GO11" s="63"/>
      <c r="GP11" s="63"/>
      <c r="GQ11" s="62"/>
      <c r="GR11" s="18"/>
      <c r="GS11" s="62"/>
      <c r="GT11" s="63" t="s">
        <v>87</v>
      </c>
      <c r="GU11" s="63"/>
      <c r="GV11" s="63"/>
      <c r="GW11" s="63"/>
      <c r="GX11" s="63"/>
      <c r="GY11" s="63"/>
      <c r="GZ11" s="63"/>
      <c r="HA11" s="62"/>
      <c r="HB11" s="18"/>
      <c r="HC11" s="62"/>
      <c r="HD11" s="63" t="s">
        <v>88</v>
      </c>
      <c r="HE11" s="63"/>
      <c r="HF11" s="63"/>
      <c r="HG11" s="63"/>
      <c r="HH11" s="63"/>
      <c r="HI11" s="63"/>
      <c r="HJ11" s="63"/>
      <c r="HK11" s="62"/>
      <c r="HL11" s="18"/>
      <c r="HM11" s="62"/>
      <c r="HN11" s="63" t="s">
        <v>89</v>
      </c>
      <c r="HO11" s="63"/>
      <c r="HP11" s="63"/>
      <c r="HQ11" s="63"/>
      <c r="HR11" s="63"/>
      <c r="HS11" s="63"/>
      <c r="HT11" s="63"/>
      <c r="HU11" s="62"/>
      <c r="HV11" s="18"/>
      <c r="HW11" s="62"/>
      <c r="HX11" s="63" t="s">
        <v>90</v>
      </c>
      <c r="HY11" s="63"/>
      <c r="HZ11" s="63"/>
      <c r="IA11" s="63"/>
      <c r="IB11" s="63"/>
      <c r="IC11" s="63"/>
      <c r="ID11" s="63"/>
      <c r="IE11" s="62"/>
      <c r="IF11" s="18"/>
      <c r="IG11" s="62"/>
      <c r="IH11" s="63" t="s">
        <v>91</v>
      </c>
      <c r="II11" s="63"/>
      <c r="IJ11" s="63"/>
      <c r="IK11" s="63"/>
      <c r="IL11" s="63"/>
      <c r="IM11" s="63"/>
      <c r="IN11" s="63"/>
      <c r="IO11" s="62"/>
      <c r="IP11" s="18"/>
      <c r="IQ11" s="62"/>
      <c r="IR11" s="63" t="s">
        <v>23</v>
      </c>
      <c r="IS11" s="63"/>
      <c r="IT11" s="63"/>
      <c r="IU11" s="63"/>
      <c r="IV11" s="63"/>
      <c r="IW11" s="63"/>
      <c r="IX11" s="63"/>
      <c r="IY11" s="62"/>
      <c r="IZ11" s="18"/>
      <c r="JA11" s="62"/>
      <c r="JB11" s="63" t="s">
        <v>24</v>
      </c>
      <c r="JC11" s="63"/>
      <c r="JD11" s="63"/>
      <c r="JE11" s="63"/>
      <c r="JF11" s="63"/>
      <c r="JG11" s="63"/>
      <c r="JH11" s="63"/>
      <c r="JI11" s="62"/>
      <c r="JJ11" s="18"/>
      <c r="JK11" s="62"/>
      <c r="JL11" s="63" t="s">
        <v>25</v>
      </c>
      <c r="JM11" s="63"/>
      <c r="JN11" s="63"/>
      <c r="JO11" s="63"/>
      <c r="JP11" s="63"/>
      <c r="JQ11" s="63"/>
      <c r="JR11" s="63"/>
      <c r="JS11" s="62"/>
      <c r="JT11" s="18"/>
      <c r="JU11" s="62"/>
      <c r="JV11" s="63" t="s">
        <v>26</v>
      </c>
      <c r="JW11" s="63"/>
      <c r="JX11" s="63"/>
      <c r="JY11" s="63"/>
      <c r="JZ11" s="63"/>
      <c r="KA11" s="63"/>
      <c r="KB11" s="63"/>
      <c r="KC11" s="62"/>
      <c r="KD11" s="18"/>
      <c r="KE11" s="62"/>
      <c r="KF11" s="63" t="s">
        <v>27</v>
      </c>
      <c r="KG11" s="63"/>
      <c r="KH11" s="63"/>
      <c r="KI11" s="63"/>
      <c r="KJ11" s="63"/>
      <c r="KK11" s="63"/>
      <c r="KL11" s="63"/>
      <c r="KM11" s="62"/>
      <c r="KN11" s="18"/>
      <c r="KO11" s="62"/>
      <c r="KP11" s="63" t="s">
        <v>28</v>
      </c>
      <c r="KQ11" s="63"/>
      <c r="KR11" s="63"/>
      <c r="KS11" s="63"/>
      <c r="KT11" s="63"/>
      <c r="KU11" s="63"/>
      <c r="KV11" s="63"/>
      <c r="KW11" s="62"/>
      <c r="KX11" s="18"/>
      <c r="KY11" s="62"/>
      <c r="KZ11" s="63" t="s">
        <v>65</v>
      </c>
      <c r="LA11" s="63"/>
      <c r="LB11" s="63"/>
      <c r="LC11" s="63"/>
      <c r="LD11" s="63"/>
      <c r="LE11" s="63"/>
      <c r="LF11" s="63"/>
      <c r="LG11" s="62"/>
      <c r="LH11" s="18"/>
      <c r="LI11" s="62"/>
      <c r="LJ11" s="63" t="s">
        <v>66</v>
      </c>
      <c r="LK11" s="63"/>
      <c r="LL11" s="63"/>
      <c r="LM11" s="63"/>
      <c r="LN11" s="63"/>
      <c r="LO11" s="63"/>
      <c r="LP11" s="63"/>
      <c r="LQ11" s="62"/>
      <c r="LR11" s="18"/>
      <c r="LS11" s="62"/>
      <c r="LT11" s="63" t="s">
        <v>92</v>
      </c>
      <c r="LU11" s="63"/>
      <c r="LV11" s="63"/>
      <c r="LW11" s="63"/>
      <c r="LX11" s="63"/>
      <c r="LY11" s="63"/>
      <c r="LZ11" s="63"/>
      <c r="MA11" s="62"/>
      <c r="MB11" s="18"/>
      <c r="MC11" s="62"/>
      <c r="MD11" s="63" t="s">
        <v>93</v>
      </c>
      <c r="ME11" s="63"/>
      <c r="MF11" s="63"/>
      <c r="MG11" s="63"/>
      <c r="MH11" s="63"/>
      <c r="MI11" s="63"/>
      <c r="MJ11" s="63"/>
      <c r="MK11" s="62"/>
      <c r="ML11" s="18"/>
      <c r="MM11" s="62"/>
      <c r="MN11" s="63" t="s">
        <v>106</v>
      </c>
      <c r="MO11" s="63"/>
      <c r="MP11" s="63"/>
      <c r="MQ11" s="63"/>
      <c r="MR11" s="63"/>
      <c r="MS11" s="63"/>
      <c r="MT11" s="63"/>
      <c r="MU11" s="62"/>
      <c r="MV11" s="18"/>
    </row>
    <row r="12" spans="1:360" s="53" customFormat="1" ht="12.95" customHeight="1" thickBot="1" x14ac:dyDescent="0.3">
      <c r="A12" s="64" t="s">
        <v>29</v>
      </c>
      <c r="B12" s="65" t="s">
        <v>30</v>
      </c>
      <c r="C12" s="66" t="s">
        <v>31</v>
      </c>
      <c r="D12" s="66" t="s">
        <v>32</v>
      </c>
      <c r="E12" s="66" t="s">
        <v>33</v>
      </c>
      <c r="F12" s="66" t="s">
        <v>34</v>
      </c>
      <c r="G12" s="66" t="s">
        <v>35</v>
      </c>
      <c r="H12" s="67" t="s">
        <v>36</v>
      </c>
      <c r="I12" s="64" t="s">
        <v>37</v>
      </c>
      <c r="J12" s="82" t="s">
        <v>67</v>
      </c>
      <c r="K12" s="64" t="s">
        <v>29</v>
      </c>
      <c r="L12" s="65" t="s">
        <v>30</v>
      </c>
      <c r="M12" s="66" t="s">
        <v>31</v>
      </c>
      <c r="N12" s="66" t="s">
        <v>32</v>
      </c>
      <c r="O12" s="66" t="s">
        <v>33</v>
      </c>
      <c r="P12" s="66" t="s">
        <v>34</v>
      </c>
      <c r="Q12" s="66" t="s">
        <v>35</v>
      </c>
      <c r="R12" s="67" t="s">
        <v>36</v>
      </c>
      <c r="S12" s="64" t="s">
        <v>37</v>
      </c>
      <c r="T12" s="82" t="s">
        <v>67</v>
      </c>
      <c r="U12" s="64" t="s">
        <v>29</v>
      </c>
      <c r="V12" s="65" t="s">
        <v>30</v>
      </c>
      <c r="W12" s="66" t="s">
        <v>31</v>
      </c>
      <c r="X12" s="66" t="s">
        <v>32</v>
      </c>
      <c r="Y12" s="66" t="s">
        <v>33</v>
      </c>
      <c r="Z12" s="66" t="s">
        <v>34</v>
      </c>
      <c r="AA12" s="66" t="s">
        <v>35</v>
      </c>
      <c r="AB12" s="67" t="s">
        <v>36</v>
      </c>
      <c r="AC12" s="64" t="s">
        <v>37</v>
      </c>
      <c r="AD12" s="82" t="s">
        <v>67</v>
      </c>
      <c r="AE12" s="64" t="s">
        <v>29</v>
      </c>
      <c r="AF12" s="65" t="s">
        <v>30</v>
      </c>
      <c r="AG12" s="66" t="s">
        <v>31</v>
      </c>
      <c r="AH12" s="66" t="s">
        <v>32</v>
      </c>
      <c r="AI12" s="66" t="s">
        <v>33</v>
      </c>
      <c r="AJ12" s="66" t="s">
        <v>34</v>
      </c>
      <c r="AK12" s="66" t="s">
        <v>35</v>
      </c>
      <c r="AL12" s="67" t="s">
        <v>36</v>
      </c>
      <c r="AM12" s="64" t="s">
        <v>37</v>
      </c>
      <c r="AN12" s="82" t="s">
        <v>67</v>
      </c>
      <c r="AO12" s="64" t="s">
        <v>29</v>
      </c>
      <c r="AP12" s="65" t="s">
        <v>30</v>
      </c>
      <c r="AQ12" s="66" t="s">
        <v>31</v>
      </c>
      <c r="AR12" s="66" t="s">
        <v>32</v>
      </c>
      <c r="AS12" s="66" t="s">
        <v>33</v>
      </c>
      <c r="AT12" s="66" t="s">
        <v>34</v>
      </c>
      <c r="AU12" s="66" t="s">
        <v>35</v>
      </c>
      <c r="AV12" s="67" t="s">
        <v>36</v>
      </c>
      <c r="AW12" s="64" t="s">
        <v>37</v>
      </c>
      <c r="AX12" s="82" t="s">
        <v>67</v>
      </c>
      <c r="AY12" s="64" t="s">
        <v>29</v>
      </c>
      <c r="AZ12" s="65" t="s">
        <v>30</v>
      </c>
      <c r="BA12" s="66" t="s">
        <v>31</v>
      </c>
      <c r="BB12" s="66" t="s">
        <v>32</v>
      </c>
      <c r="BC12" s="66" t="s">
        <v>33</v>
      </c>
      <c r="BD12" s="66" t="s">
        <v>34</v>
      </c>
      <c r="BE12" s="66" t="s">
        <v>35</v>
      </c>
      <c r="BF12" s="67" t="s">
        <v>36</v>
      </c>
      <c r="BG12" s="64" t="s">
        <v>37</v>
      </c>
      <c r="BH12" s="82" t="s">
        <v>67</v>
      </c>
      <c r="BI12" s="64" t="s">
        <v>29</v>
      </c>
      <c r="BJ12" s="65" t="s">
        <v>30</v>
      </c>
      <c r="BK12" s="66" t="s">
        <v>31</v>
      </c>
      <c r="BL12" s="66" t="s">
        <v>32</v>
      </c>
      <c r="BM12" s="66" t="s">
        <v>33</v>
      </c>
      <c r="BN12" s="66" t="s">
        <v>34</v>
      </c>
      <c r="BO12" s="66" t="s">
        <v>35</v>
      </c>
      <c r="BP12" s="67" t="s">
        <v>36</v>
      </c>
      <c r="BQ12" s="64" t="s">
        <v>37</v>
      </c>
      <c r="BR12" s="82" t="s">
        <v>67</v>
      </c>
      <c r="BS12" s="64" t="s">
        <v>29</v>
      </c>
      <c r="BT12" s="65" t="s">
        <v>30</v>
      </c>
      <c r="BU12" s="66" t="s">
        <v>31</v>
      </c>
      <c r="BV12" s="66" t="s">
        <v>32</v>
      </c>
      <c r="BW12" s="66" t="s">
        <v>33</v>
      </c>
      <c r="BX12" s="66" t="s">
        <v>34</v>
      </c>
      <c r="BY12" s="66" t="s">
        <v>35</v>
      </c>
      <c r="BZ12" s="67" t="s">
        <v>36</v>
      </c>
      <c r="CA12" s="64" t="s">
        <v>37</v>
      </c>
      <c r="CB12" s="82" t="s">
        <v>67</v>
      </c>
      <c r="CC12" s="64" t="s">
        <v>29</v>
      </c>
      <c r="CD12" s="65" t="s">
        <v>30</v>
      </c>
      <c r="CE12" s="66" t="s">
        <v>31</v>
      </c>
      <c r="CF12" s="66" t="s">
        <v>32</v>
      </c>
      <c r="CG12" s="66" t="s">
        <v>33</v>
      </c>
      <c r="CH12" s="66" t="s">
        <v>34</v>
      </c>
      <c r="CI12" s="66" t="s">
        <v>35</v>
      </c>
      <c r="CJ12" s="67" t="s">
        <v>36</v>
      </c>
      <c r="CK12" s="64" t="s">
        <v>37</v>
      </c>
      <c r="CL12" s="82" t="s">
        <v>67</v>
      </c>
      <c r="CM12" s="64" t="s">
        <v>29</v>
      </c>
      <c r="CN12" s="65" t="s">
        <v>30</v>
      </c>
      <c r="CO12" s="66" t="s">
        <v>31</v>
      </c>
      <c r="CP12" s="66" t="s">
        <v>32</v>
      </c>
      <c r="CQ12" s="66" t="s">
        <v>33</v>
      </c>
      <c r="CR12" s="66" t="s">
        <v>34</v>
      </c>
      <c r="CS12" s="66" t="s">
        <v>35</v>
      </c>
      <c r="CT12" s="67" t="s">
        <v>36</v>
      </c>
      <c r="CU12" s="64" t="s">
        <v>37</v>
      </c>
      <c r="CV12" s="82" t="s">
        <v>67</v>
      </c>
      <c r="CW12" s="64" t="s">
        <v>29</v>
      </c>
      <c r="CX12" s="65" t="s">
        <v>30</v>
      </c>
      <c r="CY12" s="66" t="s">
        <v>31</v>
      </c>
      <c r="CZ12" s="66" t="s">
        <v>32</v>
      </c>
      <c r="DA12" s="66" t="s">
        <v>33</v>
      </c>
      <c r="DB12" s="66" t="s">
        <v>34</v>
      </c>
      <c r="DC12" s="66" t="s">
        <v>35</v>
      </c>
      <c r="DD12" s="67" t="s">
        <v>36</v>
      </c>
      <c r="DE12" s="64" t="s">
        <v>37</v>
      </c>
      <c r="DF12" s="82" t="s">
        <v>67</v>
      </c>
      <c r="DG12" s="64" t="s">
        <v>29</v>
      </c>
      <c r="DH12" s="65" t="s">
        <v>30</v>
      </c>
      <c r="DI12" s="66" t="s">
        <v>31</v>
      </c>
      <c r="DJ12" s="66" t="s">
        <v>32</v>
      </c>
      <c r="DK12" s="66" t="s">
        <v>33</v>
      </c>
      <c r="DL12" s="66" t="s">
        <v>34</v>
      </c>
      <c r="DM12" s="66" t="s">
        <v>35</v>
      </c>
      <c r="DN12" s="67" t="s">
        <v>36</v>
      </c>
      <c r="DO12" s="64" t="s">
        <v>37</v>
      </c>
      <c r="DP12" s="82" t="s">
        <v>67</v>
      </c>
      <c r="DQ12" s="64" t="s">
        <v>29</v>
      </c>
      <c r="DR12" s="65" t="s">
        <v>30</v>
      </c>
      <c r="DS12" s="66" t="s">
        <v>31</v>
      </c>
      <c r="DT12" s="66" t="s">
        <v>32</v>
      </c>
      <c r="DU12" s="66" t="s">
        <v>33</v>
      </c>
      <c r="DV12" s="66" t="s">
        <v>34</v>
      </c>
      <c r="DW12" s="66" t="s">
        <v>35</v>
      </c>
      <c r="DX12" s="67" t="s">
        <v>36</v>
      </c>
      <c r="DY12" s="64" t="s">
        <v>37</v>
      </c>
      <c r="DZ12" s="82" t="s">
        <v>67</v>
      </c>
      <c r="EA12" s="64" t="s">
        <v>29</v>
      </c>
      <c r="EB12" s="65" t="s">
        <v>30</v>
      </c>
      <c r="EC12" s="66" t="s">
        <v>31</v>
      </c>
      <c r="ED12" s="66" t="s">
        <v>32</v>
      </c>
      <c r="EE12" s="66" t="s">
        <v>33</v>
      </c>
      <c r="EF12" s="66" t="s">
        <v>34</v>
      </c>
      <c r="EG12" s="66" t="s">
        <v>35</v>
      </c>
      <c r="EH12" s="67" t="s">
        <v>36</v>
      </c>
      <c r="EI12" s="64" t="s">
        <v>37</v>
      </c>
      <c r="EJ12" s="82" t="s">
        <v>67</v>
      </c>
      <c r="EK12" s="64" t="s">
        <v>29</v>
      </c>
      <c r="EL12" s="65" t="s">
        <v>30</v>
      </c>
      <c r="EM12" s="66" t="s">
        <v>31</v>
      </c>
      <c r="EN12" s="66" t="s">
        <v>32</v>
      </c>
      <c r="EO12" s="66" t="s">
        <v>33</v>
      </c>
      <c r="EP12" s="66" t="s">
        <v>34</v>
      </c>
      <c r="EQ12" s="66" t="s">
        <v>35</v>
      </c>
      <c r="ER12" s="67" t="s">
        <v>36</v>
      </c>
      <c r="ES12" s="64" t="s">
        <v>37</v>
      </c>
      <c r="ET12" s="82" t="s">
        <v>67</v>
      </c>
      <c r="EU12" s="64" t="s">
        <v>29</v>
      </c>
      <c r="EV12" s="65" t="s">
        <v>30</v>
      </c>
      <c r="EW12" s="66" t="s">
        <v>31</v>
      </c>
      <c r="EX12" s="66" t="s">
        <v>32</v>
      </c>
      <c r="EY12" s="66" t="s">
        <v>33</v>
      </c>
      <c r="EZ12" s="66" t="s">
        <v>34</v>
      </c>
      <c r="FA12" s="66" t="s">
        <v>35</v>
      </c>
      <c r="FB12" s="67" t="s">
        <v>36</v>
      </c>
      <c r="FC12" s="64" t="s">
        <v>37</v>
      </c>
      <c r="FD12" s="82" t="s">
        <v>67</v>
      </c>
      <c r="FE12" s="64" t="s">
        <v>29</v>
      </c>
      <c r="FF12" s="65" t="s">
        <v>30</v>
      </c>
      <c r="FG12" s="66" t="s">
        <v>31</v>
      </c>
      <c r="FH12" s="66" t="s">
        <v>32</v>
      </c>
      <c r="FI12" s="66" t="s">
        <v>33</v>
      </c>
      <c r="FJ12" s="66" t="s">
        <v>34</v>
      </c>
      <c r="FK12" s="66" t="s">
        <v>35</v>
      </c>
      <c r="FL12" s="67" t="s">
        <v>36</v>
      </c>
      <c r="FM12" s="64" t="s">
        <v>37</v>
      </c>
      <c r="FN12" s="82" t="s">
        <v>67</v>
      </c>
      <c r="FO12" s="64" t="s">
        <v>29</v>
      </c>
      <c r="FP12" s="65" t="s">
        <v>30</v>
      </c>
      <c r="FQ12" s="66" t="s">
        <v>31</v>
      </c>
      <c r="FR12" s="66" t="s">
        <v>32</v>
      </c>
      <c r="FS12" s="66" t="s">
        <v>33</v>
      </c>
      <c r="FT12" s="66" t="s">
        <v>34</v>
      </c>
      <c r="FU12" s="66" t="s">
        <v>35</v>
      </c>
      <c r="FV12" s="67" t="s">
        <v>36</v>
      </c>
      <c r="FW12" s="64" t="s">
        <v>37</v>
      </c>
      <c r="FX12" s="82" t="s">
        <v>67</v>
      </c>
      <c r="FY12" s="64" t="s">
        <v>29</v>
      </c>
      <c r="FZ12" s="65" t="s">
        <v>30</v>
      </c>
      <c r="GA12" s="66" t="s">
        <v>31</v>
      </c>
      <c r="GB12" s="66" t="s">
        <v>32</v>
      </c>
      <c r="GC12" s="66" t="s">
        <v>33</v>
      </c>
      <c r="GD12" s="66" t="s">
        <v>34</v>
      </c>
      <c r="GE12" s="66" t="s">
        <v>35</v>
      </c>
      <c r="GF12" s="67" t="s">
        <v>36</v>
      </c>
      <c r="GG12" s="64" t="s">
        <v>37</v>
      </c>
      <c r="GH12" s="82" t="s">
        <v>67</v>
      </c>
      <c r="GI12" s="64" t="s">
        <v>29</v>
      </c>
      <c r="GJ12" s="65" t="s">
        <v>30</v>
      </c>
      <c r="GK12" s="66" t="s">
        <v>31</v>
      </c>
      <c r="GL12" s="66" t="s">
        <v>32</v>
      </c>
      <c r="GM12" s="66" t="s">
        <v>33</v>
      </c>
      <c r="GN12" s="66" t="s">
        <v>34</v>
      </c>
      <c r="GO12" s="66" t="s">
        <v>35</v>
      </c>
      <c r="GP12" s="67" t="s">
        <v>36</v>
      </c>
      <c r="GQ12" s="64" t="s">
        <v>37</v>
      </c>
      <c r="GR12" s="82" t="s">
        <v>67</v>
      </c>
      <c r="GS12" s="64" t="s">
        <v>29</v>
      </c>
      <c r="GT12" s="65" t="s">
        <v>30</v>
      </c>
      <c r="GU12" s="66" t="s">
        <v>31</v>
      </c>
      <c r="GV12" s="66" t="s">
        <v>32</v>
      </c>
      <c r="GW12" s="66" t="s">
        <v>33</v>
      </c>
      <c r="GX12" s="66" t="s">
        <v>34</v>
      </c>
      <c r="GY12" s="66" t="s">
        <v>35</v>
      </c>
      <c r="GZ12" s="67" t="s">
        <v>36</v>
      </c>
      <c r="HA12" s="64" t="s">
        <v>37</v>
      </c>
      <c r="HB12" s="82" t="s">
        <v>67</v>
      </c>
      <c r="HC12" s="64" t="s">
        <v>29</v>
      </c>
      <c r="HD12" s="65" t="s">
        <v>30</v>
      </c>
      <c r="HE12" s="66" t="s">
        <v>31</v>
      </c>
      <c r="HF12" s="66" t="s">
        <v>32</v>
      </c>
      <c r="HG12" s="66" t="s">
        <v>33</v>
      </c>
      <c r="HH12" s="66" t="s">
        <v>34</v>
      </c>
      <c r="HI12" s="66" t="s">
        <v>35</v>
      </c>
      <c r="HJ12" s="67" t="s">
        <v>36</v>
      </c>
      <c r="HK12" s="64" t="s">
        <v>37</v>
      </c>
      <c r="HL12" s="82" t="s">
        <v>67</v>
      </c>
      <c r="HM12" s="64" t="s">
        <v>29</v>
      </c>
      <c r="HN12" s="65" t="s">
        <v>30</v>
      </c>
      <c r="HO12" s="66" t="s">
        <v>31</v>
      </c>
      <c r="HP12" s="66" t="s">
        <v>32</v>
      </c>
      <c r="HQ12" s="66" t="s">
        <v>33</v>
      </c>
      <c r="HR12" s="66" t="s">
        <v>34</v>
      </c>
      <c r="HS12" s="66" t="s">
        <v>35</v>
      </c>
      <c r="HT12" s="67" t="s">
        <v>36</v>
      </c>
      <c r="HU12" s="64" t="s">
        <v>37</v>
      </c>
      <c r="HV12" s="82" t="s">
        <v>67</v>
      </c>
      <c r="HW12" s="64" t="s">
        <v>29</v>
      </c>
      <c r="HX12" s="65" t="s">
        <v>30</v>
      </c>
      <c r="HY12" s="66" t="s">
        <v>31</v>
      </c>
      <c r="HZ12" s="66" t="s">
        <v>32</v>
      </c>
      <c r="IA12" s="66" t="s">
        <v>33</v>
      </c>
      <c r="IB12" s="66" t="s">
        <v>34</v>
      </c>
      <c r="IC12" s="66" t="s">
        <v>35</v>
      </c>
      <c r="ID12" s="67" t="s">
        <v>36</v>
      </c>
      <c r="IE12" s="64" t="s">
        <v>37</v>
      </c>
      <c r="IF12" s="82" t="s">
        <v>67</v>
      </c>
      <c r="IG12" s="64" t="s">
        <v>29</v>
      </c>
      <c r="IH12" s="65" t="s">
        <v>30</v>
      </c>
      <c r="II12" s="66" t="s">
        <v>31</v>
      </c>
      <c r="IJ12" s="66" t="s">
        <v>32</v>
      </c>
      <c r="IK12" s="66" t="s">
        <v>33</v>
      </c>
      <c r="IL12" s="66" t="s">
        <v>34</v>
      </c>
      <c r="IM12" s="66" t="s">
        <v>35</v>
      </c>
      <c r="IN12" s="67" t="s">
        <v>36</v>
      </c>
      <c r="IO12" s="64" t="s">
        <v>37</v>
      </c>
      <c r="IP12" s="82" t="s">
        <v>67</v>
      </c>
      <c r="IQ12" s="64" t="s">
        <v>29</v>
      </c>
      <c r="IR12" s="65" t="s">
        <v>30</v>
      </c>
      <c r="IS12" s="66" t="s">
        <v>31</v>
      </c>
      <c r="IT12" s="66" t="s">
        <v>32</v>
      </c>
      <c r="IU12" s="66" t="s">
        <v>33</v>
      </c>
      <c r="IV12" s="66" t="s">
        <v>34</v>
      </c>
      <c r="IW12" s="66" t="s">
        <v>35</v>
      </c>
      <c r="IX12" s="67" t="s">
        <v>36</v>
      </c>
      <c r="IY12" s="64" t="s">
        <v>37</v>
      </c>
      <c r="IZ12" s="82" t="s">
        <v>67</v>
      </c>
      <c r="JA12" s="64" t="s">
        <v>29</v>
      </c>
      <c r="JB12" s="65" t="s">
        <v>30</v>
      </c>
      <c r="JC12" s="66" t="s">
        <v>31</v>
      </c>
      <c r="JD12" s="66" t="s">
        <v>32</v>
      </c>
      <c r="JE12" s="66" t="s">
        <v>33</v>
      </c>
      <c r="JF12" s="66" t="s">
        <v>34</v>
      </c>
      <c r="JG12" s="66" t="s">
        <v>35</v>
      </c>
      <c r="JH12" s="67" t="s">
        <v>36</v>
      </c>
      <c r="JI12" s="64" t="s">
        <v>37</v>
      </c>
      <c r="JJ12" s="82" t="s">
        <v>67</v>
      </c>
      <c r="JK12" s="64" t="s">
        <v>29</v>
      </c>
      <c r="JL12" s="65" t="s">
        <v>30</v>
      </c>
      <c r="JM12" s="66" t="s">
        <v>31</v>
      </c>
      <c r="JN12" s="66" t="s">
        <v>32</v>
      </c>
      <c r="JO12" s="66" t="s">
        <v>33</v>
      </c>
      <c r="JP12" s="66" t="s">
        <v>34</v>
      </c>
      <c r="JQ12" s="66" t="s">
        <v>35</v>
      </c>
      <c r="JR12" s="67" t="s">
        <v>36</v>
      </c>
      <c r="JS12" s="64" t="s">
        <v>37</v>
      </c>
      <c r="JT12" s="82" t="s">
        <v>67</v>
      </c>
      <c r="JU12" s="64" t="s">
        <v>29</v>
      </c>
      <c r="JV12" s="65" t="s">
        <v>30</v>
      </c>
      <c r="JW12" s="66" t="s">
        <v>31</v>
      </c>
      <c r="JX12" s="66" t="s">
        <v>32</v>
      </c>
      <c r="JY12" s="66" t="s">
        <v>33</v>
      </c>
      <c r="JZ12" s="66" t="s">
        <v>34</v>
      </c>
      <c r="KA12" s="66" t="s">
        <v>35</v>
      </c>
      <c r="KB12" s="67" t="s">
        <v>36</v>
      </c>
      <c r="KC12" s="64" t="s">
        <v>37</v>
      </c>
      <c r="KD12" s="82" t="s">
        <v>67</v>
      </c>
      <c r="KE12" s="64" t="s">
        <v>29</v>
      </c>
      <c r="KF12" s="65" t="s">
        <v>30</v>
      </c>
      <c r="KG12" s="66" t="s">
        <v>31</v>
      </c>
      <c r="KH12" s="66" t="s">
        <v>32</v>
      </c>
      <c r="KI12" s="66" t="s">
        <v>33</v>
      </c>
      <c r="KJ12" s="66" t="s">
        <v>34</v>
      </c>
      <c r="KK12" s="66" t="s">
        <v>35</v>
      </c>
      <c r="KL12" s="67" t="s">
        <v>36</v>
      </c>
      <c r="KM12" s="64" t="s">
        <v>37</v>
      </c>
      <c r="KN12" s="82" t="s">
        <v>67</v>
      </c>
      <c r="KO12" s="64" t="s">
        <v>29</v>
      </c>
      <c r="KP12" s="65" t="s">
        <v>30</v>
      </c>
      <c r="KQ12" s="66" t="s">
        <v>31</v>
      </c>
      <c r="KR12" s="66" t="s">
        <v>32</v>
      </c>
      <c r="KS12" s="66" t="s">
        <v>33</v>
      </c>
      <c r="KT12" s="66" t="s">
        <v>34</v>
      </c>
      <c r="KU12" s="66" t="s">
        <v>35</v>
      </c>
      <c r="KV12" s="67" t="s">
        <v>36</v>
      </c>
      <c r="KW12" s="64" t="s">
        <v>37</v>
      </c>
      <c r="KX12" s="82" t="s">
        <v>67</v>
      </c>
      <c r="KY12" s="64" t="s">
        <v>29</v>
      </c>
      <c r="KZ12" s="65" t="s">
        <v>30</v>
      </c>
      <c r="LA12" s="66" t="s">
        <v>31</v>
      </c>
      <c r="LB12" s="66" t="s">
        <v>32</v>
      </c>
      <c r="LC12" s="66" t="s">
        <v>33</v>
      </c>
      <c r="LD12" s="66" t="s">
        <v>34</v>
      </c>
      <c r="LE12" s="66" t="s">
        <v>35</v>
      </c>
      <c r="LF12" s="67" t="s">
        <v>36</v>
      </c>
      <c r="LG12" s="64" t="s">
        <v>37</v>
      </c>
      <c r="LH12" s="82" t="s">
        <v>67</v>
      </c>
      <c r="LI12" s="64" t="s">
        <v>29</v>
      </c>
      <c r="LJ12" s="65" t="s">
        <v>30</v>
      </c>
      <c r="LK12" s="66" t="s">
        <v>31</v>
      </c>
      <c r="LL12" s="66" t="s">
        <v>32</v>
      </c>
      <c r="LM12" s="66" t="s">
        <v>33</v>
      </c>
      <c r="LN12" s="66" t="s">
        <v>34</v>
      </c>
      <c r="LO12" s="66" t="s">
        <v>35</v>
      </c>
      <c r="LP12" s="67" t="s">
        <v>36</v>
      </c>
      <c r="LQ12" s="64" t="s">
        <v>37</v>
      </c>
      <c r="LR12" s="82" t="s">
        <v>67</v>
      </c>
      <c r="LS12" s="64" t="s">
        <v>29</v>
      </c>
      <c r="LT12" s="65" t="s">
        <v>30</v>
      </c>
      <c r="LU12" s="66" t="s">
        <v>31</v>
      </c>
      <c r="LV12" s="66" t="s">
        <v>32</v>
      </c>
      <c r="LW12" s="66" t="s">
        <v>33</v>
      </c>
      <c r="LX12" s="66" t="s">
        <v>34</v>
      </c>
      <c r="LY12" s="66" t="s">
        <v>35</v>
      </c>
      <c r="LZ12" s="67" t="s">
        <v>36</v>
      </c>
      <c r="MA12" s="64" t="s">
        <v>37</v>
      </c>
      <c r="MB12" s="82" t="s">
        <v>67</v>
      </c>
      <c r="MC12" s="64" t="s">
        <v>29</v>
      </c>
      <c r="MD12" s="65" t="s">
        <v>30</v>
      </c>
      <c r="ME12" s="66" t="s">
        <v>31</v>
      </c>
      <c r="MF12" s="66" t="s">
        <v>32</v>
      </c>
      <c r="MG12" s="66" t="s">
        <v>33</v>
      </c>
      <c r="MH12" s="66" t="s">
        <v>34</v>
      </c>
      <c r="MI12" s="66" t="s">
        <v>35</v>
      </c>
      <c r="MJ12" s="67" t="s">
        <v>36</v>
      </c>
      <c r="MK12" s="64" t="s">
        <v>37</v>
      </c>
      <c r="ML12" s="82" t="s">
        <v>67</v>
      </c>
      <c r="MM12" s="64" t="s">
        <v>29</v>
      </c>
      <c r="MN12" s="65" t="s">
        <v>30</v>
      </c>
      <c r="MO12" s="66" t="s">
        <v>31</v>
      </c>
      <c r="MP12" s="66" t="s">
        <v>32</v>
      </c>
      <c r="MQ12" s="66" t="s">
        <v>33</v>
      </c>
      <c r="MR12" s="66" t="s">
        <v>34</v>
      </c>
      <c r="MS12" s="66" t="s">
        <v>35</v>
      </c>
      <c r="MT12" s="67" t="s">
        <v>36</v>
      </c>
      <c r="MU12" s="64" t="s">
        <v>37</v>
      </c>
      <c r="MV12" s="82" t="s">
        <v>67</v>
      </c>
    </row>
    <row r="13" spans="1:360" s="53" customFormat="1" ht="12.95" customHeight="1" thickTop="1" x14ac:dyDescent="0.25">
      <c r="A13" s="68">
        <v>0.29166666666666669</v>
      </c>
      <c r="B13" s="10">
        <v>64</v>
      </c>
      <c r="C13" s="10">
        <v>13</v>
      </c>
      <c r="D13" s="10">
        <v>5</v>
      </c>
      <c r="E13" s="10">
        <v>3</v>
      </c>
      <c r="F13" s="10">
        <v>5</v>
      </c>
      <c r="G13" s="10">
        <v>1</v>
      </c>
      <c r="H13" s="10">
        <v>0</v>
      </c>
      <c r="I13" s="69">
        <f>SUM(B13:H13)</f>
        <v>91</v>
      </c>
      <c r="J13" s="26">
        <f>B13+C13+D13*1.5+E13*2.3+F13*2+G13*0.4+H13*0.2</f>
        <v>101.80000000000001</v>
      </c>
      <c r="K13" s="68">
        <v>0.29166666666666669</v>
      </c>
      <c r="L13" s="10">
        <v>37</v>
      </c>
      <c r="M13" s="10">
        <v>5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69">
        <f>SUM(L13:R13)</f>
        <v>42</v>
      </c>
      <c r="T13" s="26">
        <f>L13+M13+N13*1.5+O13*2.3+P13*2+Q13*0.4+R13*0.2</f>
        <v>42</v>
      </c>
      <c r="U13" s="68">
        <v>0.29166666666666669</v>
      </c>
      <c r="V13" s="10">
        <v>43</v>
      </c>
      <c r="W13" s="10">
        <v>15</v>
      </c>
      <c r="X13" s="10">
        <v>1</v>
      </c>
      <c r="Y13" s="10">
        <v>2</v>
      </c>
      <c r="Z13" s="10">
        <v>0</v>
      </c>
      <c r="AA13" s="10">
        <v>0</v>
      </c>
      <c r="AB13" s="10">
        <v>0</v>
      </c>
      <c r="AC13" s="69">
        <f>SUM(V13:AB13)</f>
        <v>61</v>
      </c>
      <c r="AD13" s="26">
        <f>V13+W13+X13*1.5+Y13*2.3+Z13*2+AA13*0.4+AB13*0.2</f>
        <v>64.099999999999994</v>
      </c>
      <c r="AE13" s="68">
        <v>0.29166666666666669</v>
      </c>
      <c r="AF13" s="10">
        <v>6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69">
        <f>SUM(AF13:AL13)</f>
        <v>6</v>
      </c>
      <c r="AN13" s="26">
        <f>AF13+AG13+AH13*1.5+AI13*2.3+AJ13*2+AK13*0.4+AL13*0.2</f>
        <v>6</v>
      </c>
      <c r="AO13" s="68">
        <v>0.29166666666666669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69">
        <f>SUM(AP13:AV13)</f>
        <v>0</v>
      </c>
      <c r="AX13" s="26">
        <f>AP13+AQ13+AR13*1.5+AS13*2.3+AT13*2+AU13*0.4+AV13*0.2</f>
        <v>0</v>
      </c>
      <c r="AY13" s="68">
        <v>0.29166666666666669</v>
      </c>
      <c r="AZ13" s="10">
        <v>20</v>
      </c>
      <c r="BA13" s="10">
        <v>2</v>
      </c>
      <c r="BB13" s="10">
        <v>0</v>
      </c>
      <c r="BC13" s="10">
        <v>0</v>
      </c>
      <c r="BD13" s="10">
        <v>0</v>
      </c>
      <c r="BE13" s="10">
        <v>1</v>
      </c>
      <c r="BF13" s="10">
        <v>0</v>
      </c>
      <c r="BG13" s="69">
        <f>SUM(AZ13:BF13)</f>
        <v>23</v>
      </c>
      <c r="BH13" s="26">
        <f>AZ13+BA13+BB13*1.5+BC13*2.3+BD13*2+BE13*0.4+BF13*0.2</f>
        <v>22.4</v>
      </c>
      <c r="BI13" s="68">
        <v>0.29166666666666669</v>
      </c>
      <c r="BJ13" s="10">
        <v>83</v>
      </c>
      <c r="BK13" s="10">
        <v>30</v>
      </c>
      <c r="BL13" s="10">
        <v>2</v>
      </c>
      <c r="BM13" s="10">
        <v>3</v>
      </c>
      <c r="BN13" s="10">
        <v>0</v>
      </c>
      <c r="BO13" s="10">
        <v>0</v>
      </c>
      <c r="BP13" s="10">
        <v>0</v>
      </c>
      <c r="BQ13" s="69">
        <f>SUM(BJ13:BP13)</f>
        <v>118</v>
      </c>
      <c r="BR13" s="26">
        <f>BJ13+BK13+BL13*1.5+BM13*2.3+BN13*2+BO13*0.4+BP13*0.2</f>
        <v>122.9</v>
      </c>
      <c r="BS13" s="68">
        <v>0.29166666666666669</v>
      </c>
      <c r="BT13" s="10">
        <v>32</v>
      </c>
      <c r="BU13" s="10">
        <v>8</v>
      </c>
      <c r="BV13" s="10">
        <v>1</v>
      </c>
      <c r="BW13" s="10">
        <v>0</v>
      </c>
      <c r="BX13" s="10">
        <v>0</v>
      </c>
      <c r="BY13" s="10">
        <v>1</v>
      </c>
      <c r="BZ13" s="10">
        <v>0</v>
      </c>
      <c r="CA13" s="69">
        <f>SUM(BT13:BZ13)</f>
        <v>42</v>
      </c>
      <c r="CB13" s="26">
        <f>BT13+BU13+BV13*1.5+BW13*2.3+BX13*2+BY13*0.4+BZ13*0.2</f>
        <v>41.9</v>
      </c>
      <c r="CC13" s="68">
        <v>0.29166666666666669</v>
      </c>
      <c r="CD13" s="10">
        <v>4</v>
      </c>
      <c r="CE13" s="10">
        <v>2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69">
        <f>SUM(CD13:CJ13)</f>
        <v>6</v>
      </c>
      <c r="CL13" s="26">
        <f>CD13+CE13+CF13*1.5+CG13*2.3+CH13*2+CI13*0.4+CJ13*0.2</f>
        <v>6</v>
      </c>
      <c r="CM13" s="68">
        <v>0.29166666666666669</v>
      </c>
      <c r="CN13" s="10">
        <v>0</v>
      </c>
      <c r="CO13" s="10">
        <v>0</v>
      </c>
      <c r="CP13" s="10">
        <v>0</v>
      </c>
      <c r="CQ13" s="10">
        <v>0</v>
      </c>
      <c r="CR13" s="10">
        <v>0</v>
      </c>
      <c r="CS13" s="10">
        <v>0</v>
      </c>
      <c r="CT13" s="10">
        <v>0</v>
      </c>
      <c r="CU13" s="69">
        <f>SUM(CN13:CT13)</f>
        <v>0</v>
      </c>
      <c r="CV13" s="26">
        <f>CN13+CO13+CP13*1.5+CQ13*2.3+CR13*2+CS13*0.4+CT13*0.2</f>
        <v>0</v>
      </c>
      <c r="CW13" s="68">
        <v>0.29166666666666669</v>
      </c>
      <c r="CX13" s="10">
        <v>7</v>
      </c>
      <c r="CY13" s="10">
        <v>0</v>
      </c>
      <c r="CZ13" s="10">
        <v>1</v>
      </c>
      <c r="DA13" s="10">
        <v>0</v>
      </c>
      <c r="DB13" s="10">
        <v>0</v>
      </c>
      <c r="DC13" s="10">
        <v>0</v>
      </c>
      <c r="DD13" s="10">
        <v>0</v>
      </c>
      <c r="DE13" s="69">
        <f>SUM(CX13:DD13)</f>
        <v>8</v>
      </c>
      <c r="DF13" s="26">
        <f>CX13+CY13+CZ13*1.5+DA13*2.3+DB13*2+DC13*0.4+DD13*0.2</f>
        <v>8.5</v>
      </c>
      <c r="DG13" s="68">
        <v>0.29166666666666669</v>
      </c>
      <c r="DH13" s="10">
        <v>67</v>
      </c>
      <c r="DI13" s="10">
        <v>5</v>
      </c>
      <c r="DJ13" s="10">
        <v>4</v>
      </c>
      <c r="DK13" s="10">
        <v>0</v>
      </c>
      <c r="DL13" s="10">
        <v>0</v>
      </c>
      <c r="DM13" s="10">
        <v>0</v>
      </c>
      <c r="DN13" s="10">
        <v>0</v>
      </c>
      <c r="DO13" s="69">
        <f>SUM(DH13:DN13)</f>
        <v>76</v>
      </c>
      <c r="DP13" s="26">
        <f>DH13+DI13+DJ13*1.5+DK13*2.3+DL13*2+DM13*0.4+DN13*0.2</f>
        <v>78</v>
      </c>
      <c r="DQ13" s="68">
        <v>0.29166666666666669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10">
        <v>0</v>
      </c>
      <c r="DX13" s="10">
        <v>0</v>
      </c>
      <c r="DY13" s="69">
        <f>SUM(DR13:DX13)</f>
        <v>0</v>
      </c>
      <c r="DZ13" s="26">
        <f>DR13+DS13+DT13*1.5+DU13*2.3+DV13*2+DW13*0.4+DX13*0.2</f>
        <v>0</v>
      </c>
      <c r="EA13" s="68">
        <v>0.29166666666666669</v>
      </c>
      <c r="EB13" s="10">
        <v>16</v>
      </c>
      <c r="EC13" s="10">
        <v>10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69">
        <f>SUM(EB13:EH13)</f>
        <v>26</v>
      </c>
      <c r="EJ13" s="26">
        <f>EB13+EC13+ED13*1.5+EE13*2.3+EF13*2+EG13*0.4+EH13*0.2</f>
        <v>26</v>
      </c>
      <c r="EK13" s="68">
        <v>0.29166666666666669</v>
      </c>
      <c r="EL13" s="10">
        <v>0</v>
      </c>
      <c r="EM13" s="10">
        <v>0</v>
      </c>
      <c r="EN13" s="10">
        <v>0</v>
      </c>
      <c r="EO13" s="10">
        <v>0</v>
      </c>
      <c r="EP13" s="10">
        <v>0</v>
      </c>
      <c r="EQ13" s="10">
        <v>0</v>
      </c>
      <c r="ER13" s="10">
        <v>0</v>
      </c>
      <c r="ES13" s="69">
        <f>SUM(EL13:ER13)</f>
        <v>0</v>
      </c>
      <c r="ET13" s="26">
        <f>EL13+EM13+EN13*1.5+EO13*2.3+EP13*2+EQ13*0.4+ER13*0.2</f>
        <v>0</v>
      </c>
      <c r="EU13" s="68">
        <v>0.29166666666666669</v>
      </c>
      <c r="EV13" s="10">
        <v>113</v>
      </c>
      <c r="EW13" s="10">
        <v>34</v>
      </c>
      <c r="EX13" s="10">
        <v>3</v>
      </c>
      <c r="EY13" s="10">
        <v>1</v>
      </c>
      <c r="EZ13" s="10">
        <v>0</v>
      </c>
      <c r="FA13" s="10">
        <v>1</v>
      </c>
      <c r="FB13" s="10">
        <v>0</v>
      </c>
      <c r="FC13" s="69">
        <f>SUM(EV13:FB13)</f>
        <v>152</v>
      </c>
      <c r="FD13" s="26">
        <f>EV13+EW13+EX13*1.5+EY13*2.3+EZ13*2+FA13*0.4+FB13*0.2</f>
        <v>154.20000000000002</v>
      </c>
      <c r="FE13" s="68">
        <v>0.29166666666666669</v>
      </c>
      <c r="FF13" s="10">
        <v>7</v>
      </c>
      <c r="FG13" s="10">
        <v>4</v>
      </c>
      <c r="FH13" s="10">
        <v>1</v>
      </c>
      <c r="FI13" s="10">
        <v>0</v>
      </c>
      <c r="FJ13" s="10">
        <v>0</v>
      </c>
      <c r="FK13" s="10">
        <v>0</v>
      </c>
      <c r="FL13" s="10">
        <v>0</v>
      </c>
      <c r="FM13" s="69">
        <f>SUM(FF13:FL13)</f>
        <v>12</v>
      </c>
      <c r="FN13" s="26">
        <f>FF13+FG13+FH13*1.5+FI13*2.3+FJ13*2+FK13*0.4+FL13*0.2</f>
        <v>12.5</v>
      </c>
      <c r="FO13" s="68">
        <v>0.29166666666666669</v>
      </c>
      <c r="FP13" s="10">
        <v>22</v>
      </c>
      <c r="FQ13" s="10">
        <v>3</v>
      </c>
      <c r="FR13" s="10">
        <v>1</v>
      </c>
      <c r="FS13" s="10">
        <v>0</v>
      </c>
      <c r="FT13" s="10">
        <v>1</v>
      </c>
      <c r="FU13" s="10">
        <v>0</v>
      </c>
      <c r="FV13" s="10">
        <v>0</v>
      </c>
      <c r="FW13" s="69">
        <f>SUM(FP13:FV13)</f>
        <v>27</v>
      </c>
      <c r="FX13" s="26">
        <f>FP13+FQ13+FR13*1.5+FS13*2.3+FT13*2+FU13*0.4+FV13*0.2</f>
        <v>28.5</v>
      </c>
      <c r="FY13" s="68">
        <v>0.29166666666666669</v>
      </c>
      <c r="FZ13" s="10">
        <v>96</v>
      </c>
      <c r="GA13" s="10">
        <v>26</v>
      </c>
      <c r="GB13" s="10">
        <v>6</v>
      </c>
      <c r="GC13" s="10">
        <v>1</v>
      </c>
      <c r="GD13" s="10">
        <v>0</v>
      </c>
      <c r="GE13" s="10">
        <v>0</v>
      </c>
      <c r="GF13" s="10">
        <v>0</v>
      </c>
      <c r="GG13" s="69">
        <f>SUM(FZ13:GF13)</f>
        <v>129</v>
      </c>
      <c r="GH13" s="26">
        <f>FZ13+GA13+GB13*1.5+GC13*2.3+GD13*2+GE13*0.4+GF13*0.2</f>
        <v>133.30000000000001</v>
      </c>
      <c r="GI13" s="68">
        <v>0.29166666666666669</v>
      </c>
      <c r="GJ13" s="10">
        <v>0</v>
      </c>
      <c r="GK13" s="10">
        <v>0</v>
      </c>
      <c r="GL13" s="10">
        <v>0</v>
      </c>
      <c r="GM13" s="10">
        <v>0</v>
      </c>
      <c r="GN13" s="10">
        <v>0</v>
      </c>
      <c r="GO13" s="10">
        <v>0</v>
      </c>
      <c r="GP13" s="10">
        <v>0</v>
      </c>
      <c r="GQ13" s="69">
        <f>SUM(GJ13:GP13)</f>
        <v>0</v>
      </c>
      <c r="GR13" s="26">
        <f>GJ13+GK13+GL13*1.5+GM13*2.3+GN13*2+GO13*0.4+GP13*0.2</f>
        <v>0</v>
      </c>
      <c r="GS13" s="68">
        <v>0.29166666666666669</v>
      </c>
      <c r="GT13" s="10">
        <v>123</v>
      </c>
      <c r="GU13" s="10">
        <v>21</v>
      </c>
      <c r="GV13" s="10">
        <v>2</v>
      </c>
      <c r="GW13" s="10">
        <v>1</v>
      </c>
      <c r="GX13" s="10">
        <v>0</v>
      </c>
      <c r="GY13" s="10">
        <v>2</v>
      </c>
      <c r="GZ13" s="10">
        <v>0</v>
      </c>
      <c r="HA13" s="69">
        <f>SUM(GT13:GZ13)</f>
        <v>149</v>
      </c>
      <c r="HB13" s="26">
        <f>GT13+GU13+GV13*1.5+GW13*2.3+GX13*2+GY13*0.4+GZ13*0.2</f>
        <v>150.10000000000002</v>
      </c>
      <c r="HC13" s="68">
        <v>0.29166666666666669</v>
      </c>
      <c r="HD13" s="10">
        <v>0</v>
      </c>
      <c r="HE13" s="10">
        <v>0</v>
      </c>
      <c r="HF13" s="10">
        <v>0</v>
      </c>
      <c r="HG13" s="10">
        <v>0</v>
      </c>
      <c r="HH13" s="10">
        <v>0</v>
      </c>
      <c r="HI13" s="10">
        <v>0</v>
      </c>
      <c r="HJ13" s="10">
        <v>0</v>
      </c>
      <c r="HK13" s="69">
        <f>SUM(HD13:HJ13)</f>
        <v>0</v>
      </c>
      <c r="HL13" s="26">
        <f>HD13+HE13+HF13*1.5+HG13*2.3+HH13*2+HI13*0.4+HJ13*0.2</f>
        <v>0</v>
      </c>
      <c r="HM13" s="68">
        <v>0.29166666666666669</v>
      </c>
      <c r="HN13" s="10">
        <v>112</v>
      </c>
      <c r="HO13" s="10">
        <v>31</v>
      </c>
      <c r="HP13" s="10">
        <v>1</v>
      </c>
      <c r="HQ13" s="10">
        <v>0</v>
      </c>
      <c r="HR13" s="10">
        <v>0</v>
      </c>
      <c r="HS13" s="10">
        <v>0</v>
      </c>
      <c r="HT13" s="10">
        <v>0</v>
      </c>
      <c r="HU13" s="69">
        <f>SUM(HN13:HT13)</f>
        <v>144</v>
      </c>
      <c r="HV13" s="26">
        <f>HN13+HO13+HP13*1.5+HQ13*2.3+HR13*2+HS13*0.4+HT13*0.2</f>
        <v>144.5</v>
      </c>
      <c r="HW13" s="68">
        <v>0.29166666666666669</v>
      </c>
      <c r="HX13" s="10">
        <v>69</v>
      </c>
      <c r="HY13" s="10">
        <v>17</v>
      </c>
      <c r="HZ13" s="10">
        <v>0</v>
      </c>
      <c r="IA13" s="10">
        <v>1</v>
      </c>
      <c r="IB13" s="10">
        <v>0</v>
      </c>
      <c r="IC13" s="10">
        <v>0</v>
      </c>
      <c r="ID13" s="10">
        <v>0</v>
      </c>
      <c r="IE13" s="69">
        <f>SUM(HX13:ID13)</f>
        <v>87</v>
      </c>
      <c r="IF13" s="26">
        <f>HX13+HY13+HZ13*1.5+IA13*2.3+IB13*2+IC13*0.4+ID13*0.2</f>
        <v>88.3</v>
      </c>
      <c r="IG13" s="68">
        <v>0.29166666666666669</v>
      </c>
      <c r="IH13" s="10">
        <v>0</v>
      </c>
      <c r="II13" s="10">
        <v>0</v>
      </c>
      <c r="IJ13" s="10">
        <v>0</v>
      </c>
      <c r="IK13" s="10">
        <v>0</v>
      </c>
      <c r="IL13" s="10">
        <v>0</v>
      </c>
      <c r="IM13" s="10">
        <v>0</v>
      </c>
      <c r="IN13" s="10">
        <v>0</v>
      </c>
      <c r="IO13" s="69">
        <f>SUM(IH13:IN13)</f>
        <v>0</v>
      </c>
      <c r="IP13" s="26">
        <f>IH13+II13+IJ13*1.5+IK13*2.3+IL13*2+IM13*0.4+IN13*0.2</f>
        <v>0</v>
      </c>
      <c r="IQ13" s="68">
        <v>0.29166666666666669</v>
      </c>
      <c r="IR13" s="70">
        <f t="shared" ref="IR13:IX16" si="0">SUM(AP13,AZ13,DH13,FP13,HX13)</f>
        <v>178</v>
      </c>
      <c r="IS13" s="70">
        <f t="shared" si="0"/>
        <v>27</v>
      </c>
      <c r="IT13" s="70">
        <f t="shared" si="0"/>
        <v>5</v>
      </c>
      <c r="IU13" s="70">
        <f t="shared" si="0"/>
        <v>1</v>
      </c>
      <c r="IV13" s="70">
        <f t="shared" si="0"/>
        <v>1</v>
      </c>
      <c r="IW13" s="70">
        <f t="shared" si="0"/>
        <v>1</v>
      </c>
      <c r="IX13" s="70">
        <f t="shared" si="0"/>
        <v>0</v>
      </c>
      <c r="IY13" s="69">
        <f>SUM(IR13:IX13)</f>
        <v>213</v>
      </c>
      <c r="IZ13" s="26">
        <f>IR13+IS13+IT13*1.5+IU13*2.3+IV13*2+IW13*0.4+IX13*0.2</f>
        <v>217.20000000000002</v>
      </c>
      <c r="JA13" s="68">
        <v>0.29166666666666669</v>
      </c>
      <c r="JB13" s="70">
        <f t="shared" ref="JB13:JH16" si="1">SUM(B13,L13,V13,AF13,AP13)</f>
        <v>150</v>
      </c>
      <c r="JC13" s="70">
        <f t="shared" si="1"/>
        <v>33</v>
      </c>
      <c r="JD13" s="70">
        <f t="shared" si="1"/>
        <v>6</v>
      </c>
      <c r="JE13" s="70">
        <f t="shared" si="1"/>
        <v>5</v>
      </c>
      <c r="JF13" s="70">
        <f t="shared" si="1"/>
        <v>5</v>
      </c>
      <c r="JG13" s="70">
        <f t="shared" si="1"/>
        <v>1</v>
      </c>
      <c r="JH13" s="70">
        <f t="shared" si="1"/>
        <v>0</v>
      </c>
      <c r="JI13" s="69">
        <f>SUM(JB13:JH13)</f>
        <v>200</v>
      </c>
      <c r="JJ13" s="26">
        <f>JB13+JC13+JD13*1.5+JE13*2.3+JF13*2+JG13*0.4+JH13*0.2</f>
        <v>213.9</v>
      </c>
      <c r="JK13" s="68">
        <v>0.29166666666666669</v>
      </c>
      <c r="JL13" s="70">
        <f t="shared" ref="JL13:JR16" si="2">SUM(AF13,CN13,CX13,FF13,HN13)</f>
        <v>132</v>
      </c>
      <c r="JM13" s="70">
        <f t="shared" si="2"/>
        <v>35</v>
      </c>
      <c r="JN13" s="70">
        <f t="shared" si="2"/>
        <v>3</v>
      </c>
      <c r="JO13" s="70">
        <f t="shared" si="2"/>
        <v>0</v>
      </c>
      <c r="JP13" s="70">
        <f t="shared" si="2"/>
        <v>0</v>
      </c>
      <c r="JQ13" s="70">
        <f t="shared" si="2"/>
        <v>0</v>
      </c>
      <c r="JR13" s="70">
        <f t="shared" si="2"/>
        <v>0</v>
      </c>
      <c r="JS13" s="69">
        <f>SUM(JL13:JR13)</f>
        <v>170</v>
      </c>
      <c r="JT13" s="26">
        <f>JL13+JM13+JN13*1.5+JO13*2.3+JP13*2+JQ13*0.4+JR13*0.2</f>
        <v>171.5</v>
      </c>
      <c r="JU13" s="68">
        <v>0.29166666666666669</v>
      </c>
      <c r="JV13" s="70">
        <f t="shared" ref="JV13:KB16" si="3">SUM(AZ13,BJ13,BT13,CD13,CN13)</f>
        <v>139</v>
      </c>
      <c r="JW13" s="70">
        <f t="shared" si="3"/>
        <v>42</v>
      </c>
      <c r="JX13" s="70">
        <f t="shared" si="3"/>
        <v>3</v>
      </c>
      <c r="JY13" s="70">
        <f t="shared" si="3"/>
        <v>3</v>
      </c>
      <c r="JZ13" s="70">
        <f t="shared" si="3"/>
        <v>0</v>
      </c>
      <c r="KA13" s="70">
        <f t="shared" si="3"/>
        <v>2</v>
      </c>
      <c r="KB13" s="70">
        <f t="shared" si="3"/>
        <v>0</v>
      </c>
      <c r="KC13" s="69">
        <f>SUM(JV13:KB13)</f>
        <v>189</v>
      </c>
      <c r="KD13" s="26">
        <f>JV13+JW13+JX13*1.5+JY13*2.3+JZ13*2+KA13*0.4+KB13*0.2</f>
        <v>193.20000000000002</v>
      </c>
      <c r="KE13" s="68">
        <v>0.29166666666666669</v>
      </c>
      <c r="KF13" s="70">
        <f t="shared" ref="KF13:KL16" si="4">SUM(V13,CD13,EL13,EV13,HD13)</f>
        <v>160</v>
      </c>
      <c r="KG13" s="70">
        <f t="shared" si="4"/>
        <v>51</v>
      </c>
      <c r="KH13" s="70">
        <f t="shared" si="4"/>
        <v>4</v>
      </c>
      <c r="KI13" s="70">
        <f t="shared" si="4"/>
        <v>3</v>
      </c>
      <c r="KJ13" s="70">
        <f t="shared" si="4"/>
        <v>0</v>
      </c>
      <c r="KK13" s="70">
        <f t="shared" si="4"/>
        <v>1</v>
      </c>
      <c r="KL13" s="70">
        <f t="shared" si="4"/>
        <v>0</v>
      </c>
      <c r="KM13" s="69">
        <f>SUM(KF13:KL13)</f>
        <v>219</v>
      </c>
      <c r="KN13" s="26">
        <f>KF13+KG13+KH13*1.5+KI13*2.3+KJ13*2+KK13*0.4+KL13*0.2</f>
        <v>224.3</v>
      </c>
      <c r="KO13" s="68">
        <v>0.29166666666666669</v>
      </c>
      <c r="KP13" s="70">
        <f t="shared" ref="KP13:KV16" si="5">SUM(CX13,DH13,DR13,EB13,EL13)</f>
        <v>90</v>
      </c>
      <c r="KQ13" s="70">
        <f t="shared" si="5"/>
        <v>15</v>
      </c>
      <c r="KR13" s="70">
        <f t="shared" si="5"/>
        <v>5</v>
      </c>
      <c r="KS13" s="70">
        <f t="shared" si="5"/>
        <v>0</v>
      </c>
      <c r="KT13" s="70">
        <f t="shared" si="5"/>
        <v>0</v>
      </c>
      <c r="KU13" s="70">
        <f t="shared" si="5"/>
        <v>0</v>
      </c>
      <c r="KV13" s="70">
        <f t="shared" si="5"/>
        <v>0</v>
      </c>
      <c r="KW13" s="69">
        <f>SUM(KP13:KV13)</f>
        <v>110</v>
      </c>
      <c r="KX13" s="26">
        <f>KP13+KQ13+KR13*1.5+KS13*2.3+KT13*2+KU13*0.4+KV13*0.2</f>
        <v>112.5</v>
      </c>
      <c r="KY13" s="68">
        <v>0.29166666666666669</v>
      </c>
      <c r="KZ13" s="70">
        <f t="shared" ref="KZ13:LF16" si="6">SUM(L13,BT13,EB13,GJ13,GT13)</f>
        <v>208</v>
      </c>
      <c r="LA13" s="70">
        <f t="shared" si="6"/>
        <v>44</v>
      </c>
      <c r="LB13" s="70">
        <f t="shared" si="6"/>
        <v>3</v>
      </c>
      <c r="LC13" s="70">
        <f t="shared" si="6"/>
        <v>1</v>
      </c>
      <c r="LD13" s="70">
        <f t="shared" si="6"/>
        <v>0</v>
      </c>
      <c r="LE13" s="70">
        <f t="shared" si="6"/>
        <v>3</v>
      </c>
      <c r="LF13" s="70">
        <f t="shared" si="6"/>
        <v>0</v>
      </c>
      <c r="LG13" s="69">
        <f>SUM(KZ13:LF13)</f>
        <v>259</v>
      </c>
      <c r="LH13" s="26">
        <f>KZ13+LA13+LB13*1.5+LC13*2.3+LD13*2+LE13*0.4+LF13*0.2</f>
        <v>260</v>
      </c>
      <c r="LI13" s="68">
        <v>0.29166666666666669</v>
      </c>
      <c r="LJ13" s="70">
        <f t="shared" ref="LJ13:LP16" si="7">SUM(EV13,FF13,FP13,FZ13,GJ13)</f>
        <v>238</v>
      </c>
      <c r="LK13" s="70">
        <f t="shared" si="7"/>
        <v>67</v>
      </c>
      <c r="LL13" s="70">
        <f t="shared" si="7"/>
        <v>11</v>
      </c>
      <c r="LM13" s="70">
        <f t="shared" si="7"/>
        <v>2</v>
      </c>
      <c r="LN13" s="70">
        <f t="shared" si="7"/>
        <v>1</v>
      </c>
      <c r="LO13" s="70">
        <f t="shared" si="7"/>
        <v>1</v>
      </c>
      <c r="LP13" s="70">
        <f t="shared" si="7"/>
        <v>0</v>
      </c>
      <c r="LQ13" s="69">
        <f>SUM(LJ13:LP13)</f>
        <v>320</v>
      </c>
      <c r="LR13" s="26">
        <f>LJ13+LK13+LL13*1.5+LM13*2.3+LN13*2+LO13*0.4+LP13*0.2</f>
        <v>328.5</v>
      </c>
      <c r="LS13" s="68">
        <v>0.29166666666666669</v>
      </c>
      <c r="LT13" s="70">
        <f t="shared" ref="LT13:LZ16" si="8">SUM(B13,BJ13,DR13,FZ13,IH13)</f>
        <v>243</v>
      </c>
      <c r="LU13" s="70">
        <f t="shared" si="8"/>
        <v>69</v>
      </c>
      <c r="LV13" s="70">
        <f t="shared" si="8"/>
        <v>13</v>
      </c>
      <c r="LW13" s="70">
        <f t="shared" si="8"/>
        <v>7</v>
      </c>
      <c r="LX13" s="70">
        <f t="shared" si="8"/>
        <v>5</v>
      </c>
      <c r="LY13" s="70">
        <f t="shared" si="8"/>
        <v>1</v>
      </c>
      <c r="LZ13" s="70">
        <f t="shared" si="8"/>
        <v>0</v>
      </c>
      <c r="MA13" s="69">
        <f>SUM(LT13:LZ13)</f>
        <v>338</v>
      </c>
      <c r="MB13" s="26">
        <f>LT13+LU13+LV13*1.5+LW13*2.3+LX13*2+LY13*0.4+LZ13*0.2</f>
        <v>358</v>
      </c>
      <c r="MC13" s="68">
        <v>0.29166666666666669</v>
      </c>
      <c r="MD13" s="70">
        <f t="shared" ref="MD13:MJ16" si="9">SUM(GT13,HD13,HN13,HX13,IH13)</f>
        <v>304</v>
      </c>
      <c r="ME13" s="70">
        <f t="shared" si="9"/>
        <v>69</v>
      </c>
      <c r="MF13" s="70">
        <f t="shared" si="9"/>
        <v>3</v>
      </c>
      <c r="MG13" s="70">
        <f t="shared" si="9"/>
        <v>2</v>
      </c>
      <c r="MH13" s="70">
        <f t="shared" si="9"/>
        <v>0</v>
      </c>
      <c r="MI13" s="70">
        <f t="shared" si="9"/>
        <v>2</v>
      </c>
      <c r="MJ13" s="70">
        <f t="shared" si="9"/>
        <v>0</v>
      </c>
      <c r="MK13" s="69">
        <f>SUM(MD13:MJ13)</f>
        <v>380</v>
      </c>
      <c r="ML13" s="26">
        <f>MD13+ME13+MF13*1.5+MG13*2.3+MH13*2+MI13*0.4+MJ13*0.2</f>
        <v>382.90000000000003</v>
      </c>
      <c r="MM13" s="68">
        <v>0.29166666666666669</v>
      </c>
      <c r="MN13" s="70">
        <f t="shared" ref="MN13:MT16" si="10">SUM(IR13,JL13,KF13,KZ13,LT13)</f>
        <v>921</v>
      </c>
      <c r="MO13" s="70">
        <f t="shared" si="10"/>
        <v>226</v>
      </c>
      <c r="MP13" s="70">
        <f t="shared" si="10"/>
        <v>28</v>
      </c>
      <c r="MQ13" s="70">
        <f t="shared" si="10"/>
        <v>12</v>
      </c>
      <c r="MR13" s="70">
        <f t="shared" si="10"/>
        <v>6</v>
      </c>
      <c r="MS13" s="70">
        <f t="shared" si="10"/>
        <v>6</v>
      </c>
      <c r="MT13" s="70">
        <f t="shared" si="10"/>
        <v>0</v>
      </c>
      <c r="MU13" s="69">
        <f>SUM(MN13:MT13)</f>
        <v>1199</v>
      </c>
      <c r="MV13" s="26">
        <f>MN13+MO13+MP13*1.5+MQ13*2.3+MR13*2+MS13*0.4+MT13*0.2</f>
        <v>1231</v>
      </c>
    </row>
    <row r="14" spans="1:360" s="53" customFormat="1" ht="12.95" customHeight="1" x14ac:dyDescent="0.25">
      <c r="A14" s="68">
        <f>A13+"00:15"</f>
        <v>0.30208333333333337</v>
      </c>
      <c r="B14" s="10">
        <v>64</v>
      </c>
      <c r="C14" s="10">
        <v>16</v>
      </c>
      <c r="D14" s="10">
        <v>10</v>
      </c>
      <c r="E14" s="10">
        <v>3</v>
      </c>
      <c r="F14" s="10">
        <v>1</v>
      </c>
      <c r="G14" s="10">
        <v>0</v>
      </c>
      <c r="H14" s="10">
        <v>0</v>
      </c>
      <c r="I14" s="69">
        <f>SUM(B14:H14)</f>
        <v>94</v>
      </c>
      <c r="J14" s="26">
        <f t="shared" ref="J14:J16" si="11">B14+C14+D14*1.5+E14*2.3+F14*2+G14*0.4+H14*0.2</f>
        <v>103.9</v>
      </c>
      <c r="K14" s="68">
        <f>K13+"00:15"</f>
        <v>0.30208333333333337</v>
      </c>
      <c r="L14" s="10">
        <v>21</v>
      </c>
      <c r="M14" s="10">
        <v>8</v>
      </c>
      <c r="N14" s="10">
        <v>5</v>
      </c>
      <c r="O14" s="10">
        <v>0</v>
      </c>
      <c r="P14" s="10">
        <v>1</v>
      </c>
      <c r="Q14" s="10">
        <v>2</v>
      </c>
      <c r="R14" s="10">
        <v>0</v>
      </c>
      <c r="S14" s="69">
        <f>SUM(L14:R14)</f>
        <v>37</v>
      </c>
      <c r="T14" s="26">
        <f t="shared" ref="T14:T16" si="12">L14+M14+N14*1.5+O14*2.3+P14*2+Q14*0.4+R14*0.2</f>
        <v>39.299999999999997</v>
      </c>
      <c r="U14" s="68">
        <f>U13+"00:15"</f>
        <v>0.30208333333333337</v>
      </c>
      <c r="V14" s="10">
        <v>57</v>
      </c>
      <c r="W14" s="10">
        <v>13</v>
      </c>
      <c r="X14" s="10">
        <v>11</v>
      </c>
      <c r="Y14" s="10">
        <v>0</v>
      </c>
      <c r="Z14" s="10">
        <v>0</v>
      </c>
      <c r="AA14" s="10">
        <v>0</v>
      </c>
      <c r="AB14" s="10">
        <v>0</v>
      </c>
      <c r="AC14" s="69">
        <f>SUM(V14:AB14)</f>
        <v>81</v>
      </c>
      <c r="AD14" s="26">
        <f t="shared" ref="AD14:AD16" si="13">V14+W14+X14*1.5+Y14*2.3+Z14*2+AA14*0.4+AB14*0.2</f>
        <v>86.5</v>
      </c>
      <c r="AE14" s="68">
        <f>AE13+"00:15"</f>
        <v>0.30208333333333337</v>
      </c>
      <c r="AF14" s="10">
        <v>5</v>
      </c>
      <c r="AG14" s="10">
        <v>0</v>
      </c>
      <c r="AH14" s="10">
        <v>1</v>
      </c>
      <c r="AI14" s="10">
        <v>0</v>
      </c>
      <c r="AJ14" s="10">
        <v>0</v>
      </c>
      <c r="AK14" s="10">
        <v>1</v>
      </c>
      <c r="AL14" s="10">
        <v>0</v>
      </c>
      <c r="AM14" s="69">
        <f>SUM(AF14:AL14)</f>
        <v>7</v>
      </c>
      <c r="AN14" s="26">
        <f t="shared" ref="AN14:AN16" si="14">AF14+AG14+AH14*1.5+AI14*2.3+AJ14*2+AK14*0.4+AL14*0.2</f>
        <v>6.9</v>
      </c>
      <c r="AO14" s="68">
        <f>AO13+"00:15"</f>
        <v>0.30208333333333337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69">
        <f>SUM(AP14:AV14)</f>
        <v>0</v>
      </c>
      <c r="AX14" s="26">
        <f t="shared" ref="AX14:AX16" si="15">AP14+AQ14+AR14*1.5+AS14*2.3+AT14*2+AU14*0.4+AV14*0.2</f>
        <v>0</v>
      </c>
      <c r="AY14" s="68">
        <f>AY13+"00:15"</f>
        <v>0.30208333333333337</v>
      </c>
      <c r="AZ14" s="10">
        <v>23</v>
      </c>
      <c r="BA14" s="10">
        <v>1</v>
      </c>
      <c r="BB14" s="10">
        <v>1</v>
      </c>
      <c r="BC14" s="10">
        <v>0</v>
      </c>
      <c r="BD14" s="10">
        <v>0</v>
      </c>
      <c r="BE14" s="10">
        <v>1</v>
      </c>
      <c r="BF14" s="10">
        <v>0</v>
      </c>
      <c r="BG14" s="69">
        <f>SUM(AZ14:BF14)</f>
        <v>26</v>
      </c>
      <c r="BH14" s="26">
        <f t="shared" ref="BH14:BH16" si="16">AZ14+BA14+BB14*1.5+BC14*2.3+BD14*2+BE14*0.4+BF14*0.2</f>
        <v>25.9</v>
      </c>
      <c r="BI14" s="68">
        <f>BI13+"00:15"</f>
        <v>0.30208333333333337</v>
      </c>
      <c r="BJ14" s="10">
        <v>117</v>
      </c>
      <c r="BK14" s="10">
        <v>33</v>
      </c>
      <c r="BL14" s="10">
        <v>5</v>
      </c>
      <c r="BM14" s="10">
        <v>2</v>
      </c>
      <c r="BN14" s="10">
        <v>0</v>
      </c>
      <c r="BO14" s="10">
        <v>2</v>
      </c>
      <c r="BP14" s="10">
        <v>0</v>
      </c>
      <c r="BQ14" s="69">
        <f>SUM(BJ14:BP14)</f>
        <v>159</v>
      </c>
      <c r="BR14" s="26">
        <f t="shared" ref="BR14:BR16" si="17">BJ14+BK14+BL14*1.5+BM14*2.3+BN14*2+BO14*0.4+BP14*0.2</f>
        <v>162.9</v>
      </c>
      <c r="BS14" s="68">
        <f>BS13+"00:15"</f>
        <v>0.30208333333333337</v>
      </c>
      <c r="BT14" s="10">
        <v>20</v>
      </c>
      <c r="BU14" s="10">
        <v>10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69">
        <f>SUM(BT14:BZ14)</f>
        <v>30</v>
      </c>
      <c r="CB14" s="26">
        <f t="shared" ref="CB14:CB16" si="18">BT14+BU14+BV14*1.5+BW14*2.3+BX14*2+BY14*0.4+BZ14*0.2</f>
        <v>30</v>
      </c>
      <c r="CC14" s="68">
        <f>CC13+"00:15"</f>
        <v>0.30208333333333337</v>
      </c>
      <c r="CD14" s="10">
        <v>3</v>
      </c>
      <c r="CE14" s="10">
        <v>4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69">
        <f>SUM(CD14:CJ14)</f>
        <v>7</v>
      </c>
      <c r="CL14" s="26">
        <f t="shared" ref="CL14:CL16" si="19">CD14+CE14+CF14*1.5+CG14*2.3+CH14*2+CI14*0.4+CJ14*0.2</f>
        <v>7</v>
      </c>
      <c r="CM14" s="68">
        <f>CM13+"00:15"</f>
        <v>0.30208333333333337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69">
        <f>SUM(CN14:CT14)</f>
        <v>0</v>
      </c>
      <c r="CV14" s="26">
        <f t="shared" ref="CV14:CV16" si="20">CN14+CO14+CP14*1.5+CQ14*2.3+CR14*2+CS14*0.4+CT14*0.2</f>
        <v>0</v>
      </c>
      <c r="CW14" s="68">
        <f>CW13+"00:15"</f>
        <v>0.30208333333333337</v>
      </c>
      <c r="CX14" s="10">
        <v>9</v>
      </c>
      <c r="CY14" s="10">
        <v>2</v>
      </c>
      <c r="CZ14" s="10">
        <v>1</v>
      </c>
      <c r="DA14" s="10">
        <v>0</v>
      </c>
      <c r="DB14" s="10">
        <v>0</v>
      </c>
      <c r="DC14" s="10">
        <v>0</v>
      </c>
      <c r="DD14" s="10">
        <v>0</v>
      </c>
      <c r="DE14" s="69">
        <f>SUM(CX14:DD14)</f>
        <v>12</v>
      </c>
      <c r="DF14" s="26">
        <f t="shared" ref="DF14:DF16" si="21">CX14+CY14+CZ14*1.5+DA14*2.3+DB14*2+DC14*0.4+DD14*0.2</f>
        <v>12.5</v>
      </c>
      <c r="DG14" s="68">
        <f>DG13+"00:15"</f>
        <v>0.30208333333333337</v>
      </c>
      <c r="DH14" s="10">
        <v>61</v>
      </c>
      <c r="DI14" s="10">
        <v>8</v>
      </c>
      <c r="DJ14" s="10">
        <v>3</v>
      </c>
      <c r="DK14" s="10">
        <v>0</v>
      </c>
      <c r="DL14" s="10">
        <v>0</v>
      </c>
      <c r="DM14" s="10">
        <v>1</v>
      </c>
      <c r="DN14" s="10">
        <v>0</v>
      </c>
      <c r="DO14" s="69">
        <f>SUM(DH14:DN14)</f>
        <v>73</v>
      </c>
      <c r="DP14" s="26">
        <f t="shared" ref="DP14:DP16" si="22">DH14+DI14+DJ14*1.5+DK14*2.3+DL14*2+DM14*0.4+DN14*0.2</f>
        <v>73.900000000000006</v>
      </c>
      <c r="DQ14" s="68">
        <f>DQ13+"00:15"</f>
        <v>0.30208333333333337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10">
        <v>0</v>
      </c>
      <c r="DX14" s="10">
        <v>0</v>
      </c>
      <c r="DY14" s="69">
        <f>SUM(DR14:DX14)</f>
        <v>0</v>
      </c>
      <c r="DZ14" s="26">
        <f t="shared" ref="DZ14:DZ16" si="23">DR14+DS14+DT14*1.5+DU14*2.3+DV14*2+DW14*0.4+DX14*0.2</f>
        <v>0</v>
      </c>
      <c r="EA14" s="68">
        <f>EA13+"00:15"</f>
        <v>0.30208333333333337</v>
      </c>
      <c r="EB14" s="10">
        <v>35</v>
      </c>
      <c r="EC14" s="10">
        <v>11</v>
      </c>
      <c r="ED14" s="10">
        <v>0</v>
      </c>
      <c r="EE14" s="10">
        <v>1</v>
      </c>
      <c r="EF14" s="10">
        <v>0</v>
      </c>
      <c r="EG14" s="10">
        <v>0</v>
      </c>
      <c r="EH14" s="10">
        <v>0</v>
      </c>
      <c r="EI14" s="69">
        <f>SUM(EB14:EH14)</f>
        <v>47</v>
      </c>
      <c r="EJ14" s="26">
        <f t="shared" ref="EJ14:EJ16" si="24">EB14+EC14+ED14*1.5+EE14*2.3+EF14*2+EG14*0.4+EH14*0.2</f>
        <v>48.3</v>
      </c>
      <c r="EK14" s="68">
        <f>EK13+"00:15"</f>
        <v>0.30208333333333337</v>
      </c>
      <c r="EL14" s="10">
        <v>0</v>
      </c>
      <c r="EM14" s="10">
        <v>0</v>
      </c>
      <c r="EN14" s="10">
        <v>0</v>
      </c>
      <c r="EO14" s="10">
        <v>0</v>
      </c>
      <c r="EP14" s="10">
        <v>0</v>
      </c>
      <c r="EQ14" s="10">
        <v>0</v>
      </c>
      <c r="ER14" s="10">
        <v>0</v>
      </c>
      <c r="ES14" s="69">
        <f>SUM(EL14:ER14)</f>
        <v>0</v>
      </c>
      <c r="ET14" s="26">
        <f t="shared" ref="ET14:ET16" si="25">EL14+EM14+EN14*1.5+EO14*2.3+EP14*2+EQ14*0.4+ER14*0.2</f>
        <v>0</v>
      </c>
      <c r="EU14" s="68">
        <f>EU13+"00:15"</f>
        <v>0.30208333333333337</v>
      </c>
      <c r="EV14" s="10">
        <v>91</v>
      </c>
      <c r="EW14" s="10">
        <v>34</v>
      </c>
      <c r="EX14" s="10">
        <v>6</v>
      </c>
      <c r="EY14" s="10">
        <v>1</v>
      </c>
      <c r="EZ14" s="10">
        <v>0</v>
      </c>
      <c r="FA14" s="10">
        <v>1</v>
      </c>
      <c r="FB14" s="10">
        <v>0</v>
      </c>
      <c r="FC14" s="69">
        <f>SUM(EV14:FB14)</f>
        <v>133</v>
      </c>
      <c r="FD14" s="26">
        <f t="shared" ref="FD14:FD16" si="26">EV14+EW14+EX14*1.5+EY14*2.3+EZ14*2+FA14*0.4+FB14*0.2</f>
        <v>136.70000000000002</v>
      </c>
      <c r="FE14" s="68">
        <f>FE13+"00:15"</f>
        <v>0.30208333333333337</v>
      </c>
      <c r="FF14" s="10">
        <v>14</v>
      </c>
      <c r="FG14" s="10">
        <v>10</v>
      </c>
      <c r="FH14" s="10">
        <v>2</v>
      </c>
      <c r="FI14" s="10">
        <v>0</v>
      </c>
      <c r="FJ14" s="10">
        <v>0</v>
      </c>
      <c r="FK14" s="10">
        <v>1</v>
      </c>
      <c r="FL14" s="10">
        <v>0</v>
      </c>
      <c r="FM14" s="69">
        <f>SUM(FF14:FL14)</f>
        <v>27</v>
      </c>
      <c r="FN14" s="26">
        <f t="shared" ref="FN14:FN16" si="27">FF14+FG14+FH14*1.5+FI14*2.3+FJ14*2+FK14*0.4+FL14*0.2</f>
        <v>27.4</v>
      </c>
      <c r="FO14" s="68">
        <f>FO13+"00:15"</f>
        <v>0.30208333333333337</v>
      </c>
      <c r="FP14" s="10">
        <v>49</v>
      </c>
      <c r="FQ14" s="10">
        <v>7</v>
      </c>
      <c r="FR14" s="10">
        <v>2</v>
      </c>
      <c r="FS14" s="10">
        <v>1</v>
      </c>
      <c r="FT14" s="10">
        <v>2</v>
      </c>
      <c r="FU14" s="10">
        <v>0</v>
      </c>
      <c r="FV14" s="10">
        <v>0</v>
      </c>
      <c r="FW14" s="69">
        <f>SUM(FP14:FV14)</f>
        <v>61</v>
      </c>
      <c r="FX14" s="26">
        <f t="shared" ref="FX14:FX16" si="28">FP14+FQ14+FR14*1.5+FS14*2.3+FT14*2+FU14*0.4+FV14*0.2</f>
        <v>65.3</v>
      </c>
      <c r="FY14" s="68">
        <f>FY13+"00:15"</f>
        <v>0.30208333333333337</v>
      </c>
      <c r="FZ14" s="10">
        <v>83</v>
      </c>
      <c r="GA14" s="10">
        <v>22</v>
      </c>
      <c r="GB14" s="10">
        <v>7</v>
      </c>
      <c r="GC14" s="10">
        <v>4</v>
      </c>
      <c r="GD14" s="10">
        <v>0</v>
      </c>
      <c r="GE14" s="10">
        <v>2</v>
      </c>
      <c r="GF14" s="10">
        <v>0</v>
      </c>
      <c r="GG14" s="69">
        <f>SUM(FZ14:GF14)</f>
        <v>118</v>
      </c>
      <c r="GH14" s="26">
        <f t="shared" ref="GH14:GH16" si="29">FZ14+GA14+GB14*1.5+GC14*2.3+GD14*2+GE14*0.4+GF14*0.2</f>
        <v>125.5</v>
      </c>
      <c r="GI14" s="68">
        <f>GI13+"00:15"</f>
        <v>0.30208333333333337</v>
      </c>
      <c r="GJ14" s="10">
        <v>0</v>
      </c>
      <c r="GK14" s="10">
        <v>0</v>
      </c>
      <c r="GL14" s="10">
        <v>0</v>
      </c>
      <c r="GM14" s="10">
        <v>0</v>
      </c>
      <c r="GN14" s="10">
        <v>0</v>
      </c>
      <c r="GO14" s="10">
        <v>0</v>
      </c>
      <c r="GP14" s="10">
        <v>0</v>
      </c>
      <c r="GQ14" s="69">
        <f>SUM(GJ14:GP14)</f>
        <v>0</v>
      </c>
      <c r="GR14" s="26">
        <f t="shared" ref="GR14:GR16" si="30">GJ14+GK14+GL14*1.5+GM14*2.3+GN14*2+GO14*0.4+GP14*0.2</f>
        <v>0</v>
      </c>
      <c r="GS14" s="68">
        <f>GS13+"00:15"</f>
        <v>0.30208333333333337</v>
      </c>
      <c r="GT14" s="10">
        <v>128</v>
      </c>
      <c r="GU14" s="10">
        <v>29</v>
      </c>
      <c r="GV14" s="10">
        <v>3</v>
      </c>
      <c r="GW14" s="10">
        <v>2</v>
      </c>
      <c r="GX14" s="10">
        <v>0</v>
      </c>
      <c r="GY14" s="10">
        <v>0</v>
      </c>
      <c r="GZ14" s="10">
        <v>0</v>
      </c>
      <c r="HA14" s="69">
        <f>SUM(GT14:GZ14)</f>
        <v>162</v>
      </c>
      <c r="HB14" s="26">
        <f t="shared" ref="HB14:HB16" si="31">GT14+GU14+GV14*1.5+GW14*2.3+GX14*2+GY14*0.4+GZ14*0.2</f>
        <v>166.1</v>
      </c>
      <c r="HC14" s="68">
        <f>HC13+"00:15"</f>
        <v>0.30208333333333337</v>
      </c>
      <c r="HD14" s="10">
        <v>0</v>
      </c>
      <c r="HE14" s="10">
        <v>0</v>
      </c>
      <c r="HF14" s="10">
        <v>0</v>
      </c>
      <c r="HG14" s="10">
        <v>0</v>
      </c>
      <c r="HH14" s="10">
        <v>0</v>
      </c>
      <c r="HI14" s="10">
        <v>0</v>
      </c>
      <c r="HJ14" s="10">
        <v>0</v>
      </c>
      <c r="HK14" s="69">
        <f>SUM(HD14:HJ14)</f>
        <v>0</v>
      </c>
      <c r="HL14" s="26">
        <f t="shared" ref="HL14:HL16" si="32">HD14+HE14+HF14*1.5+HG14*2.3+HH14*2+HI14*0.4+HJ14*0.2</f>
        <v>0</v>
      </c>
      <c r="HM14" s="68">
        <f>HM13+"00:15"</f>
        <v>0.30208333333333337</v>
      </c>
      <c r="HN14" s="10">
        <v>159</v>
      </c>
      <c r="HO14" s="10">
        <v>26</v>
      </c>
      <c r="HP14" s="10">
        <v>4</v>
      </c>
      <c r="HQ14" s="10">
        <v>1</v>
      </c>
      <c r="HR14" s="10">
        <v>0</v>
      </c>
      <c r="HS14" s="10">
        <v>1</v>
      </c>
      <c r="HT14" s="10">
        <v>0</v>
      </c>
      <c r="HU14" s="69">
        <f>SUM(HN14:HT14)</f>
        <v>191</v>
      </c>
      <c r="HV14" s="26">
        <f t="shared" ref="HV14:HV16" si="33">HN14+HO14+HP14*1.5+HQ14*2.3+HR14*2+HS14*0.4+HT14*0.2</f>
        <v>193.70000000000002</v>
      </c>
      <c r="HW14" s="68">
        <f>HW13+"00:15"</f>
        <v>0.30208333333333337</v>
      </c>
      <c r="HX14" s="10">
        <v>73</v>
      </c>
      <c r="HY14" s="10">
        <v>17</v>
      </c>
      <c r="HZ14" s="10">
        <v>1</v>
      </c>
      <c r="IA14" s="10">
        <v>1</v>
      </c>
      <c r="IB14" s="10">
        <v>0</v>
      </c>
      <c r="IC14" s="10">
        <v>0</v>
      </c>
      <c r="ID14" s="10">
        <v>0</v>
      </c>
      <c r="IE14" s="69">
        <f>SUM(HX14:ID14)</f>
        <v>92</v>
      </c>
      <c r="IF14" s="26">
        <f t="shared" ref="IF14:IF16" si="34">HX14+HY14+HZ14*1.5+IA14*2.3+IB14*2+IC14*0.4+ID14*0.2</f>
        <v>93.8</v>
      </c>
      <c r="IG14" s="68">
        <f>IG13+"00:15"</f>
        <v>0.30208333333333337</v>
      </c>
      <c r="IH14" s="10">
        <v>0</v>
      </c>
      <c r="II14" s="10">
        <v>0</v>
      </c>
      <c r="IJ14" s="10">
        <v>0</v>
      </c>
      <c r="IK14" s="10">
        <v>0</v>
      </c>
      <c r="IL14" s="10">
        <v>0</v>
      </c>
      <c r="IM14" s="10">
        <v>0</v>
      </c>
      <c r="IN14" s="10">
        <v>0</v>
      </c>
      <c r="IO14" s="69">
        <f>SUM(IH14:IN14)</f>
        <v>0</v>
      </c>
      <c r="IP14" s="26">
        <f t="shared" ref="IP14:IP16" si="35">IH14+II14+IJ14*1.5+IK14*2.3+IL14*2+IM14*0.4+IN14*0.2</f>
        <v>0</v>
      </c>
      <c r="IQ14" s="68">
        <f>IQ13+"00:15"</f>
        <v>0.30208333333333337</v>
      </c>
      <c r="IR14" s="70">
        <f t="shared" si="0"/>
        <v>206</v>
      </c>
      <c r="IS14" s="70">
        <f t="shared" si="0"/>
        <v>33</v>
      </c>
      <c r="IT14" s="70">
        <f t="shared" si="0"/>
        <v>7</v>
      </c>
      <c r="IU14" s="70">
        <f t="shared" si="0"/>
        <v>2</v>
      </c>
      <c r="IV14" s="70">
        <f t="shared" si="0"/>
        <v>2</v>
      </c>
      <c r="IW14" s="70">
        <f t="shared" si="0"/>
        <v>2</v>
      </c>
      <c r="IX14" s="70">
        <f t="shared" si="0"/>
        <v>0</v>
      </c>
      <c r="IY14" s="69">
        <f>SUM(IR14:IX14)</f>
        <v>252</v>
      </c>
      <c r="IZ14" s="26">
        <f t="shared" ref="IZ14:IZ16" si="36">IR14+IS14+IT14*1.5+IU14*2.3+IV14*2+IW14*0.4+IX14*0.2</f>
        <v>258.90000000000003</v>
      </c>
      <c r="JA14" s="68">
        <f>JA13+"00:15"</f>
        <v>0.30208333333333337</v>
      </c>
      <c r="JB14" s="70">
        <f t="shared" si="1"/>
        <v>147</v>
      </c>
      <c r="JC14" s="70">
        <f t="shared" si="1"/>
        <v>37</v>
      </c>
      <c r="JD14" s="70">
        <f t="shared" si="1"/>
        <v>27</v>
      </c>
      <c r="JE14" s="70">
        <f t="shared" si="1"/>
        <v>3</v>
      </c>
      <c r="JF14" s="70">
        <f t="shared" si="1"/>
        <v>2</v>
      </c>
      <c r="JG14" s="70">
        <f t="shared" si="1"/>
        <v>3</v>
      </c>
      <c r="JH14" s="70">
        <f t="shared" si="1"/>
        <v>0</v>
      </c>
      <c r="JI14" s="69">
        <f>SUM(JB14:JH14)</f>
        <v>219</v>
      </c>
      <c r="JJ14" s="26">
        <f t="shared" ref="JJ14:JJ16" si="37">JB14+JC14+JD14*1.5+JE14*2.3+JF14*2+JG14*0.4+JH14*0.2</f>
        <v>236.6</v>
      </c>
      <c r="JK14" s="68">
        <f>JK13+"00:15"</f>
        <v>0.30208333333333337</v>
      </c>
      <c r="JL14" s="70">
        <f t="shared" si="2"/>
        <v>187</v>
      </c>
      <c r="JM14" s="70">
        <f t="shared" si="2"/>
        <v>38</v>
      </c>
      <c r="JN14" s="70">
        <f t="shared" si="2"/>
        <v>8</v>
      </c>
      <c r="JO14" s="70">
        <f t="shared" si="2"/>
        <v>1</v>
      </c>
      <c r="JP14" s="70">
        <f t="shared" si="2"/>
        <v>0</v>
      </c>
      <c r="JQ14" s="70">
        <f t="shared" si="2"/>
        <v>3</v>
      </c>
      <c r="JR14" s="70">
        <f t="shared" si="2"/>
        <v>0</v>
      </c>
      <c r="JS14" s="69">
        <f>SUM(JL14:JR14)</f>
        <v>237</v>
      </c>
      <c r="JT14" s="26">
        <f t="shared" ref="JT14:JT16" si="38">JL14+JM14+JN14*1.5+JO14*2.3+JP14*2+JQ14*0.4+JR14*0.2</f>
        <v>240.5</v>
      </c>
      <c r="JU14" s="68">
        <f>JU13+"00:15"</f>
        <v>0.30208333333333337</v>
      </c>
      <c r="JV14" s="70">
        <f t="shared" si="3"/>
        <v>163</v>
      </c>
      <c r="JW14" s="70">
        <f t="shared" si="3"/>
        <v>48</v>
      </c>
      <c r="JX14" s="70">
        <f t="shared" si="3"/>
        <v>6</v>
      </c>
      <c r="JY14" s="70">
        <f t="shared" si="3"/>
        <v>2</v>
      </c>
      <c r="JZ14" s="70">
        <f t="shared" si="3"/>
        <v>0</v>
      </c>
      <c r="KA14" s="70">
        <f t="shared" si="3"/>
        <v>3</v>
      </c>
      <c r="KB14" s="70">
        <f t="shared" si="3"/>
        <v>0</v>
      </c>
      <c r="KC14" s="69">
        <f>SUM(JV14:KB14)</f>
        <v>222</v>
      </c>
      <c r="KD14" s="26">
        <f t="shared" ref="KD14:KD16" si="39">JV14+JW14+JX14*1.5+JY14*2.3+JZ14*2+KA14*0.4+KB14*0.2</f>
        <v>225.79999999999998</v>
      </c>
      <c r="KE14" s="68">
        <f>KE13+"00:15"</f>
        <v>0.30208333333333337</v>
      </c>
      <c r="KF14" s="70">
        <f t="shared" si="4"/>
        <v>151</v>
      </c>
      <c r="KG14" s="70">
        <f t="shared" si="4"/>
        <v>51</v>
      </c>
      <c r="KH14" s="70">
        <f t="shared" si="4"/>
        <v>17</v>
      </c>
      <c r="KI14" s="70">
        <f t="shared" si="4"/>
        <v>1</v>
      </c>
      <c r="KJ14" s="70">
        <f t="shared" si="4"/>
        <v>0</v>
      </c>
      <c r="KK14" s="70">
        <f t="shared" si="4"/>
        <v>1</v>
      </c>
      <c r="KL14" s="70">
        <f t="shared" si="4"/>
        <v>0</v>
      </c>
      <c r="KM14" s="69">
        <f>SUM(KF14:KL14)</f>
        <v>221</v>
      </c>
      <c r="KN14" s="26">
        <f t="shared" ref="KN14:KN16" si="40">KF14+KG14+KH14*1.5+KI14*2.3+KJ14*2+KK14*0.4+KL14*0.2</f>
        <v>230.20000000000002</v>
      </c>
      <c r="KO14" s="68">
        <f>KO13+"00:15"</f>
        <v>0.30208333333333337</v>
      </c>
      <c r="KP14" s="70">
        <f t="shared" si="5"/>
        <v>105</v>
      </c>
      <c r="KQ14" s="70">
        <f t="shared" si="5"/>
        <v>21</v>
      </c>
      <c r="KR14" s="70">
        <f t="shared" si="5"/>
        <v>4</v>
      </c>
      <c r="KS14" s="70">
        <f t="shared" si="5"/>
        <v>1</v>
      </c>
      <c r="KT14" s="70">
        <f t="shared" si="5"/>
        <v>0</v>
      </c>
      <c r="KU14" s="70">
        <f t="shared" si="5"/>
        <v>1</v>
      </c>
      <c r="KV14" s="70">
        <f t="shared" si="5"/>
        <v>0</v>
      </c>
      <c r="KW14" s="69">
        <f>SUM(KP14:KV14)</f>
        <v>132</v>
      </c>
      <c r="KX14" s="26">
        <f t="shared" ref="KX14:KX16" si="41">KP14+KQ14+KR14*1.5+KS14*2.3+KT14*2+KU14*0.4+KV14*0.2</f>
        <v>134.70000000000002</v>
      </c>
      <c r="KY14" s="68">
        <f>KY13+"00:15"</f>
        <v>0.30208333333333337</v>
      </c>
      <c r="KZ14" s="70">
        <f t="shared" si="6"/>
        <v>204</v>
      </c>
      <c r="LA14" s="70">
        <f t="shared" si="6"/>
        <v>58</v>
      </c>
      <c r="LB14" s="70">
        <f t="shared" si="6"/>
        <v>8</v>
      </c>
      <c r="LC14" s="70">
        <f t="shared" si="6"/>
        <v>3</v>
      </c>
      <c r="LD14" s="70">
        <f t="shared" si="6"/>
        <v>1</v>
      </c>
      <c r="LE14" s="70">
        <f t="shared" si="6"/>
        <v>2</v>
      </c>
      <c r="LF14" s="70">
        <f t="shared" si="6"/>
        <v>0</v>
      </c>
      <c r="LG14" s="69">
        <f>SUM(KZ14:LF14)</f>
        <v>276</v>
      </c>
      <c r="LH14" s="26">
        <f t="shared" ref="LH14:LH16" si="42">KZ14+LA14+LB14*1.5+LC14*2.3+LD14*2+LE14*0.4+LF14*0.2</f>
        <v>283.7</v>
      </c>
      <c r="LI14" s="68">
        <f>LI13+"00:15"</f>
        <v>0.30208333333333337</v>
      </c>
      <c r="LJ14" s="70">
        <f t="shared" si="7"/>
        <v>237</v>
      </c>
      <c r="LK14" s="70">
        <f t="shared" si="7"/>
        <v>73</v>
      </c>
      <c r="LL14" s="70">
        <f t="shared" si="7"/>
        <v>17</v>
      </c>
      <c r="LM14" s="70">
        <f t="shared" si="7"/>
        <v>6</v>
      </c>
      <c r="LN14" s="70">
        <f t="shared" si="7"/>
        <v>2</v>
      </c>
      <c r="LO14" s="70">
        <f t="shared" si="7"/>
        <v>4</v>
      </c>
      <c r="LP14" s="70">
        <f t="shared" si="7"/>
        <v>0</v>
      </c>
      <c r="LQ14" s="69">
        <f>SUM(LJ14:LP14)</f>
        <v>339</v>
      </c>
      <c r="LR14" s="26">
        <f t="shared" ref="LR14:LR16" si="43">LJ14+LK14+LL14*1.5+LM14*2.3+LN14*2+LO14*0.4+LP14*0.2</f>
        <v>354.90000000000003</v>
      </c>
      <c r="LS14" s="68">
        <f>LS13+"00:15"</f>
        <v>0.30208333333333337</v>
      </c>
      <c r="LT14" s="70">
        <f t="shared" si="8"/>
        <v>264</v>
      </c>
      <c r="LU14" s="70">
        <f t="shared" si="8"/>
        <v>71</v>
      </c>
      <c r="LV14" s="70">
        <f t="shared" si="8"/>
        <v>22</v>
      </c>
      <c r="LW14" s="70">
        <f t="shared" si="8"/>
        <v>9</v>
      </c>
      <c r="LX14" s="70">
        <f t="shared" si="8"/>
        <v>1</v>
      </c>
      <c r="LY14" s="70">
        <f t="shared" si="8"/>
        <v>4</v>
      </c>
      <c r="LZ14" s="70">
        <f t="shared" si="8"/>
        <v>0</v>
      </c>
      <c r="MA14" s="69">
        <f>SUM(LT14:LZ14)</f>
        <v>371</v>
      </c>
      <c r="MB14" s="26">
        <f t="shared" ref="MB14:MB16" si="44">LT14+LU14+LV14*1.5+LW14*2.3+LX14*2+LY14*0.4+LZ14*0.2</f>
        <v>392.3</v>
      </c>
      <c r="MC14" s="68">
        <f>MC13+"00:15"</f>
        <v>0.30208333333333337</v>
      </c>
      <c r="MD14" s="70">
        <f t="shared" si="9"/>
        <v>360</v>
      </c>
      <c r="ME14" s="70">
        <f t="shared" si="9"/>
        <v>72</v>
      </c>
      <c r="MF14" s="70">
        <f t="shared" si="9"/>
        <v>8</v>
      </c>
      <c r="MG14" s="70">
        <f t="shared" si="9"/>
        <v>4</v>
      </c>
      <c r="MH14" s="70">
        <f t="shared" si="9"/>
        <v>0</v>
      </c>
      <c r="MI14" s="70">
        <f t="shared" si="9"/>
        <v>1</v>
      </c>
      <c r="MJ14" s="70">
        <f t="shared" si="9"/>
        <v>0</v>
      </c>
      <c r="MK14" s="69">
        <f>SUM(MD14:MJ14)</f>
        <v>445</v>
      </c>
      <c r="ML14" s="26">
        <f t="shared" ref="ML14:ML16" si="45">MD14+ME14+MF14*1.5+MG14*2.3+MH14*2+MI14*0.4+MJ14*0.2</f>
        <v>453.59999999999997</v>
      </c>
      <c r="MM14" s="68">
        <f>MM13+"00:15"</f>
        <v>0.30208333333333337</v>
      </c>
      <c r="MN14" s="70">
        <f t="shared" si="10"/>
        <v>1012</v>
      </c>
      <c r="MO14" s="70">
        <f t="shared" si="10"/>
        <v>251</v>
      </c>
      <c r="MP14" s="70">
        <f t="shared" si="10"/>
        <v>62</v>
      </c>
      <c r="MQ14" s="70">
        <f t="shared" si="10"/>
        <v>16</v>
      </c>
      <c r="MR14" s="70">
        <f t="shared" si="10"/>
        <v>4</v>
      </c>
      <c r="MS14" s="70">
        <f t="shared" si="10"/>
        <v>12</v>
      </c>
      <c r="MT14" s="70">
        <f t="shared" si="10"/>
        <v>0</v>
      </c>
      <c r="MU14" s="69">
        <f>SUM(MN14:MT14)</f>
        <v>1357</v>
      </c>
      <c r="MV14" s="26">
        <f t="shared" ref="MV14:MV16" si="46">MN14+MO14+MP14*1.5+MQ14*2.3+MR14*2+MS14*0.4+MT14*0.2</f>
        <v>1405.6</v>
      </c>
    </row>
    <row r="15" spans="1:360" s="53" customFormat="1" ht="12.95" customHeight="1" x14ac:dyDescent="0.25">
      <c r="A15" s="68">
        <f t="shared" ref="A15:A16" si="47">A14+"00:15"</f>
        <v>0.31250000000000006</v>
      </c>
      <c r="B15" s="10">
        <v>77</v>
      </c>
      <c r="C15" s="10">
        <v>13</v>
      </c>
      <c r="D15" s="10">
        <v>3</v>
      </c>
      <c r="E15" s="10">
        <v>0</v>
      </c>
      <c r="F15" s="10">
        <v>0</v>
      </c>
      <c r="G15" s="10">
        <v>0</v>
      </c>
      <c r="H15" s="10">
        <v>0</v>
      </c>
      <c r="I15" s="69">
        <f>SUM(B15:H15)</f>
        <v>93</v>
      </c>
      <c r="J15" s="26">
        <f t="shared" si="11"/>
        <v>94.5</v>
      </c>
      <c r="K15" s="68">
        <f t="shared" ref="K15:K16" si="48">K14+"00:15"</f>
        <v>0.31250000000000006</v>
      </c>
      <c r="L15" s="10">
        <v>38</v>
      </c>
      <c r="M15" s="10">
        <v>8</v>
      </c>
      <c r="N15" s="10">
        <v>7</v>
      </c>
      <c r="O15" s="10">
        <v>0</v>
      </c>
      <c r="P15" s="10">
        <v>0</v>
      </c>
      <c r="Q15" s="10">
        <v>0</v>
      </c>
      <c r="R15" s="10">
        <v>0</v>
      </c>
      <c r="S15" s="69">
        <f>SUM(L15:R15)</f>
        <v>53</v>
      </c>
      <c r="T15" s="26">
        <f t="shared" si="12"/>
        <v>56.5</v>
      </c>
      <c r="U15" s="68">
        <f t="shared" ref="U15:U16" si="49">U14+"00:15"</f>
        <v>0.31250000000000006</v>
      </c>
      <c r="V15" s="10">
        <v>72</v>
      </c>
      <c r="W15" s="10">
        <v>14</v>
      </c>
      <c r="X15" s="10">
        <v>5</v>
      </c>
      <c r="Y15" s="10">
        <v>1</v>
      </c>
      <c r="Z15" s="10">
        <v>0</v>
      </c>
      <c r="AA15" s="10">
        <v>0</v>
      </c>
      <c r="AB15" s="10">
        <v>0</v>
      </c>
      <c r="AC15" s="69">
        <f>SUM(V15:AB15)</f>
        <v>92</v>
      </c>
      <c r="AD15" s="26">
        <f t="shared" si="13"/>
        <v>95.8</v>
      </c>
      <c r="AE15" s="68">
        <f t="shared" ref="AE15:AE16" si="50">AE14+"00:15"</f>
        <v>0.31250000000000006</v>
      </c>
      <c r="AF15" s="10">
        <v>7</v>
      </c>
      <c r="AG15" s="10">
        <v>1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69">
        <f>SUM(AF15:AL15)</f>
        <v>8</v>
      </c>
      <c r="AN15" s="26">
        <f t="shared" si="14"/>
        <v>8</v>
      </c>
      <c r="AO15" s="68">
        <f t="shared" ref="AO15:AO16" si="51">AO14+"00:15"</f>
        <v>0.31250000000000006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69">
        <f>SUM(AP15:AV15)</f>
        <v>0</v>
      </c>
      <c r="AX15" s="26">
        <f t="shared" si="15"/>
        <v>0</v>
      </c>
      <c r="AY15" s="68">
        <f t="shared" ref="AY15:AY16" si="52">AY14+"00:15"</f>
        <v>0.31250000000000006</v>
      </c>
      <c r="AZ15" s="10">
        <v>29</v>
      </c>
      <c r="BA15" s="10">
        <v>3</v>
      </c>
      <c r="BB15" s="10">
        <v>0</v>
      </c>
      <c r="BC15" s="10">
        <v>0</v>
      </c>
      <c r="BD15" s="10">
        <v>0</v>
      </c>
      <c r="BE15" s="10">
        <v>1</v>
      </c>
      <c r="BF15" s="10">
        <v>0</v>
      </c>
      <c r="BG15" s="69">
        <f>SUM(AZ15:BF15)</f>
        <v>33</v>
      </c>
      <c r="BH15" s="26">
        <f t="shared" si="16"/>
        <v>32.4</v>
      </c>
      <c r="BI15" s="68">
        <f t="shared" ref="BI15:BI16" si="53">BI14+"00:15"</f>
        <v>0.31250000000000006</v>
      </c>
      <c r="BJ15" s="10">
        <v>105</v>
      </c>
      <c r="BK15" s="10">
        <v>21</v>
      </c>
      <c r="BL15" s="10">
        <v>4</v>
      </c>
      <c r="BM15" s="10">
        <v>1</v>
      </c>
      <c r="BN15" s="10">
        <v>0</v>
      </c>
      <c r="BO15" s="10">
        <v>0</v>
      </c>
      <c r="BP15" s="10">
        <v>0</v>
      </c>
      <c r="BQ15" s="69">
        <f>SUM(BJ15:BP15)</f>
        <v>131</v>
      </c>
      <c r="BR15" s="26">
        <f t="shared" si="17"/>
        <v>134.30000000000001</v>
      </c>
      <c r="BS15" s="68">
        <f t="shared" ref="BS15:BS16" si="54">BS14+"00:15"</f>
        <v>0.31250000000000006</v>
      </c>
      <c r="BT15" s="10">
        <v>54</v>
      </c>
      <c r="BU15" s="10">
        <v>7</v>
      </c>
      <c r="BV15" s="10">
        <v>2</v>
      </c>
      <c r="BW15" s="10">
        <v>0</v>
      </c>
      <c r="BX15" s="10">
        <v>0</v>
      </c>
      <c r="BY15" s="10">
        <v>0</v>
      </c>
      <c r="BZ15" s="10">
        <v>0</v>
      </c>
      <c r="CA15" s="69">
        <f>SUM(BT15:BZ15)</f>
        <v>63</v>
      </c>
      <c r="CB15" s="26">
        <f t="shared" si="18"/>
        <v>64</v>
      </c>
      <c r="CC15" s="68">
        <f t="shared" ref="CC15:CC16" si="55">CC14+"00:15"</f>
        <v>0.31250000000000006</v>
      </c>
      <c r="CD15" s="10">
        <v>5</v>
      </c>
      <c r="CE15" s="10">
        <v>6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69">
        <f>SUM(CD15:CJ15)</f>
        <v>11</v>
      </c>
      <c r="CL15" s="26">
        <f t="shared" si="19"/>
        <v>11</v>
      </c>
      <c r="CM15" s="68">
        <f t="shared" ref="CM15:CM16" si="56">CM14+"00:15"</f>
        <v>0.31250000000000006</v>
      </c>
      <c r="CN15" s="10">
        <v>0</v>
      </c>
      <c r="CO15" s="10">
        <v>0</v>
      </c>
      <c r="CP15" s="10">
        <v>0</v>
      </c>
      <c r="CQ15" s="10">
        <v>0</v>
      </c>
      <c r="CR15" s="10">
        <v>0</v>
      </c>
      <c r="CS15" s="10">
        <v>0</v>
      </c>
      <c r="CT15" s="10">
        <v>0</v>
      </c>
      <c r="CU15" s="69">
        <f>SUM(CN15:CT15)</f>
        <v>0</v>
      </c>
      <c r="CV15" s="26">
        <f t="shared" si="20"/>
        <v>0</v>
      </c>
      <c r="CW15" s="68">
        <f t="shared" ref="CW15:CW16" si="57">CW14+"00:15"</f>
        <v>0.31250000000000006</v>
      </c>
      <c r="CX15" s="10">
        <v>13</v>
      </c>
      <c r="CY15" s="10">
        <v>1</v>
      </c>
      <c r="CZ15" s="10">
        <v>0</v>
      </c>
      <c r="DA15" s="10">
        <v>0</v>
      </c>
      <c r="DB15" s="10">
        <v>0</v>
      </c>
      <c r="DC15" s="10">
        <v>0</v>
      </c>
      <c r="DD15" s="10">
        <v>0</v>
      </c>
      <c r="DE15" s="69">
        <f>SUM(CX15:DD15)</f>
        <v>14</v>
      </c>
      <c r="DF15" s="26">
        <f t="shared" si="21"/>
        <v>14</v>
      </c>
      <c r="DG15" s="68">
        <f t="shared" ref="DG15:DG16" si="58">DG14+"00:15"</f>
        <v>0.31250000000000006</v>
      </c>
      <c r="DH15" s="10">
        <v>53</v>
      </c>
      <c r="DI15" s="10">
        <v>14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69">
        <f>SUM(DH15:DN15)</f>
        <v>67</v>
      </c>
      <c r="DP15" s="26">
        <f t="shared" si="22"/>
        <v>67</v>
      </c>
      <c r="DQ15" s="68">
        <f t="shared" ref="DQ15:DQ16" si="59">DQ14+"00:15"</f>
        <v>0.31250000000000006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10">
        <v>0</v>
      </c>
      <c r="DX15" s="10">
        <v>0</v>
      </c>
      <c r="DY15" s="69">
        <f>SUM(DR15:DX15)</f>
        <v>0</v>
      </c>
      <c r="DZ15" s="26">
        <f t="shared" si="23"/>
        <v>0</v>
      </c>
      <c r="EA15" s="68">
        <f t="shared" ref="EA15:EA16" si="60">EA14+"00:15"</f>
        <v>0.31250000000000006</v>
      </c>
      <c r="EB15" s="10">
        <v>46</v>
      </c>
      <c r="EC15" s="10">
        <v>15</v>
      </c>
      <c r="ED15" s="10">
        <v>4</v>
      </c>
      <c r="EE15" s="10">
        <v>2</v>
      </c>
      <c r="EF15" s="10">
        <v>0</v>
      </c>
      <c r="EG15" s="10">
        <v>1</v>
      </c>
      <c r="EH15" s="10">
        <v>0</v>
      </c>
      <c r="EI15" s="69">
        <f>SUM(EB15:EH15)</f>
        <v>68</v>
      </c>
      <c r="EJ15" s="26">
        <f t="shared" si="24"/>
        <v>72</v>
      </c>
      <c r="EK15" s="68">
        <f t="shared" ref="EK15:EK16" si="61">EK14+"00:15"</f>
        <v>0.31250000000000006</v>
      </c>
      <c r="EL15" s="10">
        <v>0</v>
      </c>
      <c r="EM15" s="10">
        <v>0</v>
      </c>
      <c r="EN15" s="10">
        <v>0</v>
      </c>
      <c r="EO15" s="10">
        <v>0</v>
      </c>
      <c r="EP15" s="10">
        <v>0</v>
      </c>
      <c r="EQ15" s="10">
        <v>0</v>
      </c>
      <c r="ER15" s="10">
        <v>0</v>
      </c>
      <c r="ES15" s="69">
        <f>SUM(EL15:ER15)</f>
        <v>0</v>
      </c>
      <c r="ET15" s="26">
        <f t="shared" si="25"/>
        <v>0</v>
      </c>
      <c r="EU15" s="68">
        <f t="shared" ref="EU15:EU16" si="62">EU14+"00:15"</f>
        <v>0.31250000000000006</v>
      </c>
      <c r="EV15" s="10">
        <v>104</v>
      </c>
      <c r="EW15" s="10">
        <v>35</v>
      </c>
      <c r="EX15" s="10">
        <v>6</v>
      </c>
      <c r="EY15" s="10">
        <v>2</v>
      </c>
      <c r="EZ15" s="10">
        <v>0</v>
      </c>
      <c r="FA15" s="10">
        <v>0</v>
      </c>
      <c r="FB15" s="10">
        <v>0</v>
      </c>
      <c r="FC15" s="69">
        <f>SUM(EV15:FB15)</f>
        <v>147</v>
      </c>
      <c r="FD15" s="26">
        <f t="shared" si="26"/>
        <v>152.6</v>
      </c>
      <c r="FE15" s="68">
        <f t="shared" ref="FE15:FE16" si="63">FE14+"00:15"</f>
        <v>0.31250000000000006</v>
      </c>
      <c r="FF15" s="10">
        <v>19</v>
      </c>
      <c r="FG15" s="10">
        <v>8</v>
      </c>
      <c r="FH15" s="10">
        <v>1</v>
      </c>
      <c r="FI15" s="10">
        <v>0</v>
      </c>
      <c r="FJ15" s="10">
        <v>0</v>
      </c>
      <c r="FK15" s="10">
        <v>0</v>
      </c>
      <c r="FL15" s="10">
        <v>0</v>
      </c>
      <c r="FM15" s="69">
        <f>SUM(FF15:FL15)</f>
        <v>28</v>
      </c>
      <c r="FN15" s="26">
        <f t="shared" si="27"/>
        <v>28.5</v>
      </c>
      <c r="FO15" s="68">
        <f t="shared" ref="FO15:FO16" si="64">FO14+"00:15"</f>
        <v>0.31250000000000006</v>
      </c>
      <c r="FP15" s="10">
        <v>51</v>
      </c>
      <c r="FQ15" s="10">
        <v>3</v>
      </c>
      <c r="FR15" s="10">
        <v>0</v>
      </c>
      <c r="FS15" s="10">
        <v>0</v>
      </c>
      <c r="FT15" s="10">
        <v>1</v>
      </c>
      <c r="FU15" s="10">
        <v>1</v>
      </c>
      <c r="FV15" s="10">
        <v>0</v>
      </c>
      <c r="FW15" s="69">
        <f>SUM(FP15:FV15)</f>
        <v>56</v>
      </c>
      <c r="FX15" s="26">
        <f t="shared" si="28"/>
        <v>56.4</v>
      </c>
      <c r="FY15" s="68">
        <f t="shared" ref="FY15:FY16" si="65">FY14+"00:15"</f>
        <v>0.31250000000000006</v>
      </c>
      <c r="FZ15" s="10">
        <v>99</v>
      </c>
      <c r="GA15" s="10">
        <v>20</v>
      </c>
      <c r="GB15" s="10">
        <v>5</v>
      </c>
      <c r="GC15" s="10">
        <v>1</v>
      </c>
      <c r="GD15" s="10">
        <v>0</v>
      </c>
      <c r="GE15" s="10">
        <v>0</v>
      </c>
      <c r="GF15" s="10">
        <v>0</v>
      </c>
      <c r="GG15" s="69">
        <f>SUM(FZ15:GF15)</f>
        <v>125</v>
      </c>
      <c r="GH15" s="26">
        <f t="shared" si="29"/>
        <v>128.80000000000001</v>
      </c>
      <c r="GI15" s="68">
        <f t="shared" ref="GI15:GI16" si="66">GI14+"00:15"</f>
        <v>0.31250000000000006</v>
      </c>
      <c r="GJ15" s="10">
        <v>1</v>
      </c>
      <c r="GK15" s="10">
        <v>0</v>
      </c>
      <c r="GL15" s="10">
        <v>0</v>
      </c>
      <c r="GM15" s="10">
        <v>0</v>
      </c>
      <c r="GN15" s="10">
        <v>0</v>
      </c>
      <c r="GO15" s="10">
        <v>0</v>
      </c>
      <c r="GP15" s="10">
        <v>0</v>
      </c>
      <c r="GQ15" s="69">
        <f>SUM(GJ15:GP15)</f>
        <v>1</v>
      </c>
      <c r="GR15" s="26">
        <f t="shared" si="30"/>
        <v>1</v>
      </c>
      <c r="GS15" s="68">
        <f t="shared" ref="GS15:GS16" si="67">GS14+"00:15"</f>
        <v>0.31250000000000006</v>
      </c>
      <c r="GT15" s="10">
        <v>160</v>
      </c>
      <c r="GU15" s="10">
        <v>27</v>
      </c>
      <c r="GV15" s="10">
        <v>4</v>
      </c>
      <c r="GW15" s="10">
        <v>1</v>
      </c>
      <c r="GX15" s="10">
        <v>0</v>
      </c>
      <c r="GY15" s="10">
        <v>0</v>
      </c>
      <c r="GZ15" s="10">
        <v>0</v>
      </c>
      <c r="HA15" s="69">
        <f>SUM(GT15:GZ15)</f>
        <v>192</v>
      </c>
      <c r="HB15" s="26">
        <f t="shared" si="31"/>
        <v>195.3</v>
      </c>
      <c r="HC15" s="68">
        <f t="shared" ref="HC15:HC16" si="68">HC14+"00:15"</f>
        <v>0.31250000000000006</v>
      </c>
      <c r="HD15" s="10">
        <v>0</v>
      </c>
      <c r="HE15" s="10">
        <v>0</v>
      </c>
      <c r="HF15" s="10">
        <v>0</v>
      </c>
      <c r="HG15" s="10">
        <v>0</v>
      </c>
      <c r="HH15" s="10">
        <v>0</v>
      </c>
      <c r="HI15" s="10">
        <v>0</v>
      </c>
      <c r="HJ15" s="10">
        <v>0</v>
      </c>
      <c r="HK15" s="69">
        <f>SUM(HD15:HJ15)</f>
        <v>0</v>
      </c>
      <c r="HL15" s="26">
        <f t="shared" si="32"/>
        <v>0</v>
      </c>
      <c r="HM15" s="68">
        <f t="shared" ref="HM15:HM16" si="69">HM14+"00:15"</f>
        <v>0.31250000000000006</v>
      </c>
      <c r="HN15" s="10">
        <v>138</v>
      </c>
      <c r="HO15" s="10">
        <v>29</v>
      </c>
      <c r="HP15" s="10">
        <v>2</v>
      </c>
      <c r="HQ15" s="10">
        <v>0</v>
      </c>
      <c r="HR15" s="10">
        <v>0</v>
      </c>
      <c r="HS15" s="10">
        <v>0</v>
      </c>
      <c r="HT15" s="10">
        <v>0</v>
      </c>
      <c r="HU15" s="69">
        <f>SUM(HN15:HT15)</f>
        <v>169</v>
      </c>
      <c r="HV15" s="26">
        <f t="shared" si="33"/>
        <v>170</v>
      </c>
      <c r="HW15" s="68">
        <f t="shared" ref="HW15:HW16" si="70">HW14+"00:15"</f>
        <v>0.31250000000000006</v>
      </c>
      <c r="HX15" s="10">
        <v>50</v>
      </c>
      <c r="HY15" s="10">
        <v>16</v>
      </c>
      <c r="HZ15" s="10">
        <v>3</v>
      </c>
      <c r="IA15" s="10">
        <v>1</v>
      </c>
      <c r="IB15" s="10">
        <v>0</v>
      </c>
      <c r="IC15" s="10">
        <v>2</v>
      </c>
      <c r="ID15" s="10">
        <v>0</v>
      </c>
      <c r="IE15" s="69">
        <f>SUM(HX15:ID15)</f>
        <v>72</v>
      </c>
      <c r="IF15" s="26">
        <f t="shared" si="34"/>
        <v>73.599999999999994</v>
      </c>
      <c r="IG15" s="68">
        <f t="shared" ref="IG15:IG16" si="71">IG14+"00:15"</f>
        <v>0.31250000000000006</v>
      </c>
      <c r="IH15" s="10">
        <v>0</v>
      </c>
      <c r="II15" s="10">
        <v>0</v>
      </c>
      <c r="IJ15" s="10">
        <v>0</v>
      </c>
      <c r="IK15" s="10">
        <v>0</v>
      </c>
      <c r="IL15" s="10">
        <v>0</v>
      </c>
      <c r="IM15" s="10">
        <v>0</v>
      </c>
      <c r="IN15" s="10">
        <v>0</v>
      </c>
      <c r="IO15" s="69">
        <f>SUM(IH15:IN15)</f>
        <v>0</v>
      </c>
      <c r="IP15" s="26">
        <f t="shared" si="35"/>
        <v>0</v>
      </c>
      <c r="IQ15" s="68">
        <f t="shared" ref="IQ15:IQ16" si="72">IQ14+"00:15"</f>
        <v>0.31250000000000006</v>
      </c>
      <c r="IR15" s="70">
        <f t="shared" si="0"/>
        <v>183</v>
      </c>
      <c r="IS15" s="70">
        <f t="shared" si="0"/>
        <v>36</v>
      </c>
      <c r="IT15" s="70">
        <f t="shared" si="0"/>
        <v>3</v>
      </c>
      <c r="IU15" s="70">
        <f t="shared" si="0"/>
        <v>1</v>
      </c>
      <c r="IV15" s="70">
        <f t="shared" si="0"/>
        <v>1</v>
      </c>
      <c r="IW15" s="70">
        <f t="shared" si="0"/>
        <v>4</v>
      </c>
      <c r="IX15" s="70">
        <f t="shared" si="0"/>
        <v>0</v>
      </c>
      <c r="IY15" s="69">
        <f>SUM(IR15:IX15)</f>
        <v>228</v>
      </c>
      <c r="IZ15" s="26">
        <f t="shared" si="36"/>
        <v>229.4</v>
      </c>
      <c r="JA15" s="68">
        <f t="shared" ref="JA15:JA16" si="73">JA14+"00:15"</f>
        <v>0.31250000000000006</v>
      </c>
      <c r="JB15" s="70">
        <f t="shared" si="1"/>
        <v>194</v>
      </c>
      <c r="JC15" s="70">
        <f t="shared" si="1"/>
        <v>36</v>
      </c>
      <c r="JD15" s="70">
        <f t="shared" si="1"/>
        <v>15</v>
      </c>
      <c r="JE15" s="70">
        <f t="shared" si="1"/>
        <v>1</v>
      </c>
      <c r="JF15" s="70">
        <f t="shared" si="1"/>
        <v>0</v>
      </c>
      <c r="JG15" s="70">
        <f t="shared" si="1"/>
        <v>0</v>
      </c>
      <c r="JH15" s="70">
        <f t="shared" si="1"/>
        <v>0</v>
      </c>
      <c r="JI15" s="69">
        <f>SUM(JB15:JH15)</f>
        <v>246</v>
      </c>
      <c r="JJ15" s="26">
        <f t="shared" si="37"/>
        <v>254.8</v>
      </c>
      <c r="JK15" s="68">
        <f t="shared" ref="JK15:JK16" si="74">JK14+"00:15"</f>
        <v>0.31250000000000006</v>
      </c>
      <c r="JL15" s="70">
        <f t="shared" si="2"/>
        <v>177</v>
      </c>
      <c r="JM15" s="70">
        <f t="shared" si="2"/>
        <v>39</v>
      </c>
      <c r="JN15" s="70">
        <f t="shared" si="2"/>
        <v>3</v>
      </c>
      <c r="JO15" s="70">
        <f t="shared" si="2"/>
        <v>0</v>
      </c>
      <c r="JP15" s="70">
        <f t="shared" si="2"/>
        <v>0</v>
      </c>
      <c r="JQ15" s="70">
        <f t="shared" si="2"/>
        <v>0</v>
      </c>
      <c r="JR15" s="70">
        <f t="shared" si="2"/>
        <v>0</v>
      </c>
      <c r="JS15" s="69">
        <f>SUM(JL15:JR15)</f>
        <v>219</v>
      </c>
      <c r="JT15" s="26">
        <f t="shared" si="38"/>
        <v>220.5</v>
      </c>
      <c r="JU15" s="68">
        <f t="shared" ref="JU15:JU16" si="75">JU14+"00:15"</f>
        <v>0.31250000000000006</v>
      </c>
      <c r="JV15" s="70">
        <f t="shared" si="3"/>
        <v>193</v>
      </c>
      <c r="JW15" s="70">
        <f t="shared" si="3"/>
        <v>37</v>
      </c>
      <c r="JX15" s="70">
        <f t="shared" si="3"/>
        <v>6</v>
      </c>
      <c r="JY15" s="70">
        <f t="shared" si="3"/>
        <v>1</v>
      </c>
      <c r="JZ15" s="70">
        <f t="shared" si="3"/>
        <v>0</v>
      </c>
      <c r="KA15" s="70">
        <f t="shared" si="3"/>
        <v>1</v>
      </c>
      <c r="KB15" s="70">
        <f t="shared" si="3"/>
        <v>0</v>
      </c>
      <c r="KC15" s="69">
        <f>SUM(JV15:KB15)</f>
        <v>238</v>
      </c>
      <c r="KD15" s="26">
        <f t="shared" si="39"/>
        <v>241.70000000000002</v>
      </c>
      <c r="KE15" s="68">
        <f t="shared" ref="KE15:KE16" si="76">KE14+"00:15"</f>
        <v>0.31250000000000006</v>
      </c>
      <c r="KF15" s="70">
        <f t="shared" si="4"/>
        <v>181</v>
      </c>
      <c r="KG15" s="70">
        <f t="shared" si="4"/>
        <v>55</v>
      </c>
      <c r="KH15" s="70">
        <f t="shared" si="4"/>
        <v>11</v>
      </c>
      <c r="KI15" s="70">
        <f t="shared" si="4"/>
        <v>3</v>
      </c>
      <c r="KJ15" s="70">
        <f t="shared" si="4"/>
        <v>0</v>
      </c>
      <c r="KK15" s="70">
        <f t="shared" si="4"/>
        <v>0</v>
      </c>
      <c r="KL15" s="70">
        <f t="shared" si="4"/>
        <v>0</v>
      </c>
      <c r="KM15" s="69">
        <f>SUM(KF15:KL15)</f>
        <v>250</v>
      </c>
      <c r="KN15" s="26">
        <f t="shared" si="40"/>
        <v>259.39999999999998</v>
      </c>
      <c r="KO15" s="68">
        <f t="shared" ref="KO15:KO16" si="77">KO14+"00:15"</f>
        <v>0.31250000000000006</v>
      </c>
      <c r="KP15" s="70">
        <f t="shared" si="5"/>
        <v>112</v>
      </c>
      <c r="KQ15" s="70">
        <f t="shared" si="5"/>
        <v>30</v>
      </c>
      <c r="KR15" s="70">
        <f t="shared" si="5"/>
        <v>4</v>
      </c>
      <c r="KS15" s="70">
        <f t="shared" si="5"/>
        <v>2</v>
      </c>
      <c r="KT15" s="70">
        <f t="shared" si="5"/>
        <v>0</v>
      </c>
      <c r="KU15" s="70">
        <f t="shared" si="5"/>
        <v>1</v>
      </c>
      <c r="KV15" s="70">
        <f t="shared" si="5"/>
        <v>0</v>
      </c>
      <c r="KW15" s="69">
        <f>SUM(KP15:KV15)</f>
        <v>149</v>
      </c>
      <c r="KX15" s="26">
        <f t="shared" si="41"/>
        <v>153</v>
      </c>
      <c r="KY15" s="68">
        <f t="shared" ref="KY15:KY16" si="78">KY14+"00:15"</f>
        <v>0.31250000000000006</v>
      </c>
      <c r="KZ15" s="70">
        <f t="shared" si="6"/>
        <v>299</v>
      </c>
      <c r="LA15" s="70">
        <f t="shared" si="6"/>
        <v>57</v>
      </c>
      <c r="LB15" s="70">
        <f t="shared" si="6"/>
        <v>17</v>
      </c>
      <c r="LC15" s="70">
        <f t="shared" si="6"/>
        <v>3</v>
      </c>
      <c r="LD15" s="70">
        <f t="shared" si="6"/>
        <v>0</v>
      </c>
      <c r="LE15" s="70">
        <f t="shared" si="6"/>
        <v>1</v>
      </c>
      <c r="LF15" s="70">
        <f t="shared" si="6"/>
        <v>0</v>
      </c>
      <c r="LG15" s="69">
        <f>SUM(KZ15:LF15)</f>
        <v>377</v>
      </c>
      <c r="LH15" s="26">
        <f t="shared" si="42"/>
        <v>388.79999999999995</v>
      </c>
      <c r="LI15" s="68">
        <f t="shared" ref="LI15:LI16" si="79">LI14+"00:15"</f>
        <v>0.31250000000000006</v>
      </c>
      <c r="LJ15" s="70">
        <f t="shared" si="7"/>
        <v>274</v>
      </c>
      <c r="LK15" s="70">
        <f t="shared" si="7"/>
        <v>66</v>
      </c>
      <c r="LL15" s="70">
        <f t="shared" si="7"/>
        <v>12</v>
      </c>
      <c r="LM15" s="70">
        <f t="shared" si="7"/>
        <v>3</v>
      </c>
      <c r="LN15" s="70">
        <f t="shared" si="7"/>
        <v>1</v>
      </c>
      <c r="LO15" s="70">
        <f t="shared" si="7"/>
        <v>1</v>
      </c>
      <c r="LP15" s="70">
        <f t="shared" si="7"/>
        <v>0</v>
      </c>
      <c r="LQ15" s="69">
        <f>SUM(LJ15:LP15)</f>
        <v>357</v>
      </c>
      <c r="LR15" s="26">
        <f t="shared" si="43"/>
        <v>367.29999999999995</v>
      </c>
      <c r="LS15" s="68">
        <f t="shared" ref="LS15:LS16" si="80">LS14+"00:15"</f>
        <v>0.31250000000000006</v>
      </c>
      <c r="LT15" s="70">
        <f t="shared" si="8"/>
        <v>281</v>
      </c>
      <c r="LU15" s="70">
        <f t="shared" si="8"/>
        <v>54</v>
      </c>
      <c r="LV15" s="70">
        <f t="shared" si="8"/>
        <v>12</v>
      </c>
      <c r="LW15" s="70">
        <f t="shared" si="8"/>
        <v>2</v>
      </c>
      <c r="LX15" s="70">
        <f t="shared" si="8"/>
        <v>0</v>
      </c>
      <c r="LY15" s="70">
        <f t="shared" si="8"/>
        <v>0</v>
      </c>
      <c r="LZ15" s="70">
        <f t="shared" si="8"/>
        <v>0</v>
      </c>
      <c r="MA15" s="69">
        <f>SUM(LT15:LZ15)</f>
        <v>349</v>
      </c>
      <c r="MB15" s="26">
        <f t="shared" si="44"/>
        <v>357.6</v>
      </c>
      <c r="MC15" s="68">
        <f t="shared" ref="MC15:MC16" si="81">MC14+"00:15"</f>
        <v>0.31250000000000006</v>
      </c>
      <c r="MD15" s="70">
        <f t="shared" si="9"/>
        <v>348</v>
      </c>
      <c r="ME15" s="70">
        <f t="shared" si="9"/>
        <v>72</v>
      </c>
      <c r="MF15" s="70">
        <f t="shared" si="9"/>
        <v>9</v>
      </c>
      <c r="MG15" s="70">
        <f t="shared" si="9"/>
        <v>2</v>
      </c>
      <c r="MH15" s="70">
        <f t="shared" si="9"/>
        <v>0</v>
      </c>
      <c r="MI15" s="70">
        <f t="shared" si="9"/>
        <v>2</v>
      </c>
      <c r="MJ15" s="70">
        <f t="shared" si="9"/>
        <v>0</v>
      </c>
      <c r="MK15" s="69">
        <f>SUM(MD15:MJ15)</f>
        <v>433</v>
      </c>
      <c r="ML15" s="26">
        <f t="shared" si="45"/>
        <v>438.90000000000003</v>
      </c>
      <c r="MM15" s="68">
        <f t="shared" ref="MM15:MM16" si="82">MM14+"00:15"</f>
        <v>0.31250000000000006</v>
      </c>
      <c r="MN15" s="70">
        <f t="shared" si="10"/>
        <v>1121</v>
      </c>
      <c r="MO15" s="70">
        <f t="shared" si="10"/>
        <v>241</v>
      </c>
      <c r="MP15" s="70">
        <f t="shared" si="10"/>
        <v>46</v>
      </c>
      <c r="MQ15" s="70">
        <f t="shared" si="10"/>
        <v>9</v>
      </c>
      <c r="MR15" s="70">
        <f t="shared" si="10"/>
        <v>1</v>
      </c>
      <c r="MS15" s="70">
        <f t="shared" si="10"/>
        <v>5</v>
      </c>
      <c r="MT15" s="70">
        <f t="shared" si="10"/>
        <v>0</v>
      </c>
      <c r="MU15" s="69">
        <f>SUM(MN15:MT15)</f>
        <v>1423</v>
      </c>
      <c r="MV15" s="26">
        <f t="shared" si="46"/>
        <v>1455.7</v>
      </c>
    </row>
    <row r="16" spans="1:360" s="53" customFormat="1" ht="12.95" customHeight="1" thickBot="1" x14ac:dyDescent="0.3">
      <c r="A16" s="68">
        <f t="shared" si="47"/>
        <v>0.32291666666666674</v>
      </c>
      <c r="B16" s="10">
        <v>74</v>
      </c>
      <c r="C16" s="10">
        <v>10</v>
      </c>
      <c r="D16" s="10">
        <v>9</v>
      </c>
      <c r="E16" s="10">
        <v>0</v>
      </c>
      <c r="F16" s="10">
        <v>0</v>
      </c>
      <c r="G16" s="10">
        <v>0</v>
      </c>
      <c r="H16" s="10">
        <v>0</v>
      </c>
      <c r="I16" s="69">
        <f>SUM(B16:H16)</f>
        <v>93</v>
      </c>
      <c r="J16" s="26">
        <f t="shared" si="11"/>
        <v>97.5</v>
      </c>
      <c r="K16" s="68">
        <f t="shared" si="48"/>
        <v>0.32291666666666674</v>
      </c>
      <c r="L16" s="10">
        <v>30</v>
      </c>
      <c r="M16" s="10">
        <v>7</v>
      </c>
      <c r="N16" s="10">
        <v>2</v>
      </c>
      <c r="O16" s="10">
        <v>1</v>
      </c>
      <c r="P16" s="10">
        <v>0</v>
      </c>
      <c r="Q16" s="10">
        <v>0</v>
      </c>
      <c r="R16" s="10">
        <v>0</v>
      </c>
      <c r="S16" s="69">
        <f>SUM(L16:R16)</f>
        <v>40</v>
      </c>
      <c r="T16" s="26">
        <f t="shared" si="12"/>
        <v>42.3</v>
      </c>
      <c r="U16" s="68">
        <f t="shared" si="49"/>
        <v>0.32291666666666674</v>
      </c>
      <c r="V16" s="10">
        <v>70</v>
      </c>
      <c r="W16" s="10">
        <v>16</v>
      </c>
      <c r="X16" s="10">
        <v>2</v>
      </c>
      <c r="Y16" s="10">
        <v>0</v>
      </c>
      <c r="Z16" s="10">
        <v>0</v>
      </c>
      <c r="AA16" s="10">
        <v>1</v>
      </c>
      <c r="AB16" s="10">
        <v>0</v>
      </c>
      <c r="AC16" s="69">
        <f>SUM(V16:AB16)</f>
        <v>89</v>
      </c>
      <c r="AD16" s="26">
        <f t="shared" si="13"/>
        <v>89.4</v>
      </c>
      <c r="AE16" s="68">
        <f t="shared" si="50"/>
        <v>0.32291666666666674</v>
      </c>
      <c r="AF16" s="10">
        <v>8</v>
      </c>
      <c r="AG16" s="10">
        <v>2</v>
      </c>
      <c r="AH16" s="10">
        <v>0</v>
      </c>
      <c r="AI16" s="10">
        <v>0</v>
      </c>
      <c r="AJ16" s="10">
        <v>0</v>
      </c>
      <c r="AK16" s="10">
        <v>1</v>
      </c>
      <c r="AL16" s="10">
        <v>0</v>
      </c>
      <c r="AM16" s="69">
        <f>SUM(AF16:AL16)</f>
        <v>11</v>
      </c>
      <c r="AN16" s="26">
        <f t="shared" si="14"/>
        <v>10.4</v>
      </c>
      <c r="AO16" s="68">
        <f t="shared" si="51"/>
        <v>0.32291666666666674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69">
        <f>SUM(AP16:AV16)</f>
        <v>0</v>
      </c>
      <c r="AX16" s="26">
        <f t="shared" si="15"/>
        <v>0</v>
      </c>
      <c r="AY16" s="68">
        <f t="shared" si="52"/>
        <v>0.32291666666666674</v>
      </c>
      <c r="AZ16" s="10">
        <v>25</v>
      </c>
      <c r="BA16" s="10">
        <v>3</v>
      </c>
      <c r="BB16" s="10">
        <v>0</v>
      </c>
      <c r="BC16" s="10">
        <v>1</v>
      </c>
      <c r="BD16" s="10">
        <v>0</v>
      </c>
      <c r="BE16" s="10">
        <v>0</v>
      </c>
      <c r="BF16" s="10">
        <v>0</v>
      </c>
      <c r="BG16" s="69">
        <f>SUM(AZ16:BF16)</f>
        <v>29</v>
      </c>
      <c r="BH16" s="26">
        <f t="shared" si="16"/>
        <v>30.3</v>
      </c>
      <c r="BI16" s="68">
        <f t="shared" si="53"/>
        <v>0.32291666666666674</v>
      </c>
      <c r="BJ16" s="10">
        <v>127</v>
      </c>
      <c r="BK16" s="10">
        <v>26</v>
      </c>
      <c r="BL16" s="10">
        <v>7</v>
      </c>
      <c r="BM16" s="10">
        <v>0</v>
      </c>
      <c r="BN16" s="10">
        <v>0</v>
      </c>
      <c r="BO16" s="10">
        <v>1</v>
      </c>
      <c r="BP16" s="10">
        <v>0</v>
      </c>
      <c r="BQ16" s="69">
        <f>SUM(BJ16:BP16)</f>
        <v>161</v>
      </c>
      <c r="BR16" s="26">
        <f t="shared" si="17"/>
        <v>163.9</v>
      </c>
      <c r="BS16" s="68">
        <f t="shared" si="54"/>
        <v>0.32291666666666674</v>
      </c>
      <c r="BT16" s="10">
        <v>46</v>
      </c>
      <c r="BU16" s="10">
        <v>9</v>
      </c>
      <c r="BV16" s="10">
        <v>0</v>
      </c>
      <c r="BW16" s="10">
        <v>0</v>
      </c>
      <c r="BX16" s="10">
        <v>1</v>
      </c>
      <c r="BY16" s="10">
        <v>0</v>
      </c>
      <c r="BZ16" s="10">
        <v>0</v>
      </c>
      <c r="CA16" s="69">
        <f>SUM(BT16:BZ16)</f>
        <v>56</v>
      </c>
      <c r="CB16" s="26">
        <f t="shared" si="18"/>
        <v>57</v>
      </c>
      <c r="CC16" s="68">
        <f t="shared" si="55"/>
        <v>0.32291666666666674</v>
      </c>
      <c r="CD16" s="10">
        <v>7</v>
      </c>
      <c r="CE16" s="10">
        <v>4</v>
      </c>
      <c r="CF16" s="10">
        <v>1</v>
      </c>
      <c r="CG16" s="10">
        <v>1</v>
      </c>
      <c r="CH16" s="10">
        <v>0</v>
      </c>
      <c r="CI16" s="10">
        <v>0</v>
      </c>
      <c r="CJ16" s="10">
        <v>0</v>
      </c>
      <c r="CK16" s="69">
        <f>SUM(CD16:CJ16)</f>
        <v>13</v>
      </c>
      <c r="CL16" s="26">
        <f t="shared" si="19"/>
        <v>14.8</v>
      </c>
      <c r="CM16" s="68">
        <f t="shared" si="56"/>
        <v>0.32291666666666674</v>
      </c>
      <c r="CN16" s="10">
        <v>0</v>
      </c>
      <c r="CO16" s="10">
        <v>0</v>
      </c>
      <c r="CP16" s="10">
        <v>0</v>
      </c>
      <c r="CQ16" s="10">
        <v>0</v>
      </c>
      <c r="CR16" s="10">
        <v>0</v>
      </c>
      <c r="CS16" s="10">
        <v>0</v>
      </c>
      <c r="CT16" s="10">
        <v>0</v>
      </c>
      <c r="CU16" s="69">
        <f>SUM(CN16:CT16)</f>
        <v>0</v>
      </c>
      <c r="CV16" s="26">
        <f t="shared" si="20"/>
        <v>0</v>
      </c>
      <c r="CW16" s="68">
        <f t="shared" si="57"/>
        <v>0.32291666666666674</v>
      </c>
      <c r="CX16" s="10">
        <v>9</v>
      </c>
      <c r="CY16" s="10">
        <v>3</v>
      </c>
      <c r="CZ16" s="10">
        <v>0</v>
      </c>
      <c r="DA16" s="10">
        <v>0</v>
      </c>
      <c r="DB16" s="10">
        <v>0</v>
      </c>
      <c r="DC16" s="10">
        <v>0</v>
      </c>
      <c r="DD16" s="10">
        <v>0</v>
      </c>
      <c r="DE16" s="69">
        <f>SUM(CX16:DD16)</f>
        <v>12</v>
      </c>
      <c r="DF16" s="26">
        <f t="shared" si="21"/>
        <v>12</v>
      </c>
      <c r="DG16" s="68">
        <f t="shared" si="58"/>
        <v>0.32291666666666674</v>
      </c>
      <c r="DH16" s="10">
        <v>52</v>
      </c>
      <c r="DI16" s="10">
        <v>13</v>
      </c>
      <c r="DJ16" s="10">
        <v>3</v>
      </c>
      <c r="DK16" s="10">
        <v>3</v>
      </c>
      <c r="DL16" s="10">
        <v>0</v>
      </c>
      <c r="DM16" s="10">
        <v>0</v>
      </c>
      <c r="DN16" s="10">
        <v>0</v>
      </c>
      <c r="DO16" s="69">
        <f>SUM(DH16:DN16)</f>
        <v>71</v>
      </c>
      <c r="DP16" s="26">
        <f t="shared" si="22"/>
        <v>76.400000000000006</v>
      </c>
      <c r="DQ16" s="68">
        <f t="shared" si="59"/>
        <v>0.32291666666666674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10">
        <v>0</v>
      </c>
      <c r="DX16" s="10">
        <v>0</v>
      </c>
      <c r="DY16" s="69">
        <f>SUM(DR16:DX16)</f>
        <v>0</v>
      </c>
      <c r="DZ16" s="26">
        <f t="shared" si="23"/>
        <v>0</v>
      </c>
      <c r="EA16" s="68">
        <f t="shared" si="60"/>
        <v>0.32291666666666674</v>
      </c>
      <c r="EB16" s="10">
        <v>45</v>
      </c>
      <c r="EC16" s="10">
        <v>14</v>
      </c>
      <c r="ED16" s="10">
        <v>1</v>
      </c>
      <c r="EE16" s="10">
        <v>2</v>
      </c>
      <c r="EF16" s="10">
        <v>0</v>
      </c>
      <c r="EG16" s="10">
        <v>0</v>
      </c>
      <c r="EH16" s="10">
        <v>0</v>
      </c>
      <c r="EI16" s="69">
        <f>SUM(EB16:EH16)</f>
        <v>62</v>
      </c>
      <c r="EJ16" s="26">
        <f t="shared" si="24"/>
        <v>65.099999999999994</v>
      </c>
      <c r="EK16" s="68">
        <f t="shared" si="61"/>
        <v>0.32291666666666674</v>
      </c>
      <c r="EL16" s="10">
        <v>0</v>
      </c>
      <c r="EM16" s="10">
        <v>0</v>
      </c>
      <c r="EN16" s="10">
        <v>0</v>
      </c>
      <c r="EO16" s="10">
        <v>0</v>
      </c>
      <c r="EP16" s="10">
        <v>0</v>
      </c>
      <c r="EQ16" s="10">
        <v>0</v>
      </c>
      <c r="ER16" s="10">
        <v>0</v>
      </c>
      <c r="ES16" s="69">
        <f>SUM(EL16:ER16)</f>
        <v>0</v>
      </c>
      <c r="ET16" s="26">
        <f t="shared" si="25"/>
        <v>0</v>
      </c>
      <c r="EU16" s="68">
        <f t="shared" si="62"/>
        <v>0.32291666666666674</v>
      </c>
      <c r="EV16" s="10">
        <v>89</v>
      </c>
      <c r="EW16" s="10">
        <v>16</v>
      </c>
      <c r="EX16" s="10">
        <v>6</v>
      </c>
      <c r="EY16" s="10">
        <v>0</v>
      </c>
      <c r="EZ16" s="10">
        <v>0</v>
      </c>
      <c r="FA16" s="10">
        <v>1</v>
      </c>
      <c r="FB16" s="10">
        <v>0</v>
      </c>
      <c r="FC16" s="69">
        <f>SUM(EV16:FB16)</f>
        <v>112</v>
      </c>
      <c r="FD16" s="26">
        <f t="shared" si="26"/>
        <v>114.4</v>
      </c>
      <c r="FE16" s="68">
        <f t="shared" si="63"/>
        <v>0.32291666666666674</v>
      </c>
      <c r="FF16" s="10">
        <v>19</v>
      </c>
      <c r="FG16" s="10">
        <v>5</v>
      </c>
      <c r="FH16" s="10">
        <v>0</v>
      </c>
      <c r="FI16" s="10">
        <v>0</v>
      </c>
      <c r="FJ16" s="10">
        <v>0</v>
      </c>
      <c r="FK16" s="10">
        <v>0</v>
      </c>
      <c r="FL16" s="10">
        <v>0</v>
      </c>
      <c r="FM16" s="69">
        <f>SUM(FF16:FL16)</f>
        <v>24</v>
      </c>
      <c r="FN16" s="26">
        <f t="shared" si="27"/>
        <v>24</v>
      </c>
      <c r="FO16" s="68">
        <f t="shared" si="64"/>
        <v>0.32291666666666674</v>
      </c>
      <c r="FP16" s="10">
        <v>44</v>
      </c>
      <c r="FQ16" s="10">
        <v>1</v>
      </c>
      <c r="FR16" s="10">
        <v>2</v>
      </c>
      <c r="FS16" s="10">
        <v>2</v>
      </c>
      <c r="FT16" s="10">
        <v>1</v>
      </c>
      <c r="FU16" s="10">
        <v>3</v>
      </c>
      <c r="FV16" s="10">
        <v>0</v>
      </c>
      <c r="FW16" s="69">
        <f>SUM(FP16:FV16)</f>
        <v>53</v>
      </c>
      <c r="FX16" s="26">
        <f t="shared" si="28"/>
        <v>55.800000000000004</v>
      </c>
      <c r="FY16" s="68">
        <f t="shared" si="65"/>
        <v>0.32291666666666674</v>
      </c>
      <c r="FZ16" s="10">
        <v>94</v>
      </c>
      <c r="GA16" s="10">
        <v>11</v>
      </c>
      <c r="GB16" s="10">
        <v>2</v>
      </c>
      <c r="GC16" s="10">
        <v>4</v>
      </c>
      <c r="GD16" s="10">
        <v>0</v>
      </c>
      <c r="GE16" s="10">
        <v>1</v>
      </c>
      <c r="GF16" s="10">
        <v>0</v>
      </c>
      <c r="GG16" s="69">
        <f>SUM(FZ16:GF16)</f>
        <v>112</v>
      </c>
      <c r="GH16" s="26">
        <f t="shared" si="29"/>
        <v>117.60000000000001</v>
      </c>
      <c r="GI16" s="68">
        <f t="shared" si="66"/>
        <v>0.32291666666666674</v>
      </c>
      <c r="GJ16" s="10">
        <v>0</v>
      </c>
      <c r="GK16" s="10">
        <v>0</v>
      </c>
      <c r="GL16" s="10">
        <v>0</v>
      </c>
      <c r="GM16" s="10">
        <v>0</v>
      </c>
      <c r="GN16" s="10">
        <v>0</v>
      </c>
      <c r="GO16" s="10">
        <v>0</v>
      </c>
      <c r="GP16" s="10">
        <v>0</v>
      </c>
      <c r="GQ16" s="69">
        <f>SUM(GJ16:GP16)</f>
        <v>0</v>
      </c>
      <c r="GR16" s="26">
        <f t="shared" si="30"/>
        <v>0</v>
      </c>
      <c r="GS16" s="68">
        <f t="shared" si="67"/>
        <v>0.32291666666666674</v>
      </c>
      <c r="GT16" s="10">
        <v>157</v>
      </c>
      <c r="GU16" s="10">
        <v>40</v>
      </c>
      <c r="GV16" s="10">
        <v>2</v>
      </c>
      <c r="GW16" s="10">
        <v>1</v>
      </c>
      <c r="GX16" s="10">
        <v>1</v>
      </c>
      <c r="GY16" s="10">
        <v>1</v>
      </c>
      <c r="GZ16" s="10">
        <v>0</v>
      </c>
      <c r="HA16" s="69">
        <f>SUM(GT16:GZ16)</f>
        <v>202</v>
      </c>
      <c r="HB16" s="26">
        <f t="shared" si="31"/>
        <v>204.70000000000002</v>
      </c>
      <c r="HC16" s="68">
        <f t="shared" si="68"/>
        <v>0.32291666666666674</v>
      </c>
      <c r="HD16" s="10">
        <v>0</v>
      </c>
      <c r="HE16" s="10">
        <v>0</v>
      </c>
      <c r="HF16" s="10">
        <v>0</v>
      </c>
      <c r="HG16" s="10">
        <v>0</v>
      </c>
      <c r="HH16" s="10">
        <v>0</v>
      </c>
      <c r="HI16" s="10">
        <v>0</v>
      </c>
      <c r="HJ16" s="10">
        <v>0</v>
      </c>
      <c r="HK16" s="69">
        <f>SUM(HD16:HJ16)</f>
        <v>0</v>
      </c>
      <c r="HL16" s="26">
        <f t="shared" si="32"/>
        <v>0</v>
      </c>
      <c r="HM16" s="68">
        <f t="shared" si="69"/>
        <v>0.32291666666666674</v>
      </c>
      <c r="HN16" s="10">
        <v>150</v>
      </c>
      <c r="HO16" s="10">
        <v>23</v>
      </c>
      <c r="HP16" s="10">
        <v>0</v>
      </c>
      <c r="HQ16" s="10">
        <v>0</v>
      </c>
      <c r="HR16" s="10">
        <v>0</v>
      </c>
      <c r="HS16" s="10">
        <v>0</v>
      </c>
      <c r="HT16" s="10">
        <v>0</v>
      </c>
      <c r="HU16" s="69">
        <f>SUM(HN16:HT16)</f>
        <v>173</v>
      </c>
      <c r="HV16" s="26">
        <f t="shared" si="33"/>
        <v>173</v>
      </c>
      <c r="HW16" s="68">
        <f t="shared" si="70"/>
        <v>0.32291666666666674</v>
      </c>
      <c r="HX16" s="10">
        <v>92</v>
      </c>
      <c r="HY16" s="10">
        <v>15</v>
      </c>
      <c r="HZ16" s="10">
        <v>5</v>
      </c>
      <c r="IA16" s="10">
        <v>2</v>
      </c>
      <c r="IB16" s="10">
        <v>0</v>
      </c>
      <c r="IC16" s="10">
        <v>0</v>
      </c>
      <c r="ID16" s="10">
        <v>0</v>
      </c>
      <c r="IE16" s="69">
        <f>SUM(HX16:ID16)</f>
        <v>114</v>
      </c>
      <c r="IF16" s="26">
        <f t="shared" si="34"/>
        <v>119.1</v>
      </c>
      <c r="IG16" s="68">
        <f t="shared" si="71"/>
        <v>0.32291666666666674</v>
      </c>
      <c r="IH16" s="10">
        <v>0</v>
      </c>
      <c r="II16" s="10">
        <v>0</v>
      </c>
      <c r="IJ16" s="10">
        <v>0</v>
      </c>
      <c r="IK16" s="10">
        <v>0</v>
      </c>
      <c r="IL16" s="10">
        <v>0</v>
      </c>
      <c r="IM16" s="10">
        <v>0</v>
      </c>
      <c r="IN16" s="10">
        <v>0</v>
      </c>
      <c r="IO16" s="69">
        <f>SUM(IH16:IN16)</f>
        <v>0</v>
      </c>
      <c r="IP16" s="26">
        <f t="shared" si="35"/>
        <v>0</v>
      </c>
      <c r="IQ16" s="68">
        <f t="shared" si="72"/>
        <v>0.32291666666666674</v>
      </c>
      <c r="IR16" s="70">
        <f t="shared" si="0"/>
        <v>213</v>
      </c>
      <c r="IS16" s="70">
        <f t="shared" si="0"/>
        <v>32</v>
      </c>
      <c r="IT16" s="70">
        <f t="shared" si="0"/>
        <v>10</v>
      </c>
      <c r="IU16" s="70">
        <f t="shared" si="0"/>
        <v>8</v>
      </c>
      <c r="IV16" s="70">
        <f t="shared" si="0"/>
        <v>1</v>
      </c>
      <c r="IW16" s="70">
        <f t="shared" si="0"/>
        <v>3</v>
      </c>
      <c r="IX16" s="70">
        <f t="shared" si="0"/>
        <v>0</v>
      </c>
      <c r="IY16" s="69">
        <f>SUM(IR16:IX16)</f>
        <v>267</v>
      </c>
      <c r="IZ16" s="26">
        <f t="shared" si="36"/>
        <v>281.59999999999997</v>
      </c>
      <c r="JA16" s="68">
        <f t="shared" si="73"/>
        <v>0.32291666666666674</v>
      </c>
      <c r="JB16" s="70">
        <f t="shared" si="1"/>
        <v>182</v>
      </c>
      <c r="JC16" s="70">
        <f t="shared" si="1"/>
        <v>35</v>
      </c>
      <c r="JD16" s="70">
        <f t="shared" si="1"/>
        <v>13</v>
      </c>
      <c r="JE16" s="70">
        <f t="shared" si="1"/>
        <v>1</v>
      </c>
      <c r="JF16" s="70">
        <f t="shared" si="1"/>
        <v>0</v>
      </c>
      <c r="JG16" s="70">
        <f t="shared" si="1"/>
        <v>2</v>
      </c>
      <c r="JH16" s="70">
        <f t="shared" si="1"/>
        <v>0</v>
      </c>
      <c r="JI16" s="69">
        <f>SUM(JB16:JH16)</f>
        <v>233</v>
      </c>
      <c r="JJ16" s="26">
        <f t="shared" si="37"/>
        <v>239.60000000000002</v>
      </c>
      <c r="JK16" s="68">
        <f t="shared" si="74"/>
        <v>0.32291666666666674</v>
      </c>
      <c r="JL16" s="70">
        <f t="shared" si="2"/>
        <v>186</v>
      </c>
      <c r="JM16" s="70">
        <f t="shared" si="2"/>
        <v>33</v>
      </c>
      <c r="JN16" s="70">
        <f t="shared" si="2"/>
        <v>0</v>
      </c>
      <c r="JO16" s="70">
        <f t="shared" si="2"/>
        <v>0</v>
      </c>
      <c r="JP16" s="70">
        <f t="shared" si="2"/>
        <v>0</v>
      </c>
      <c r="JQ16" s="70">
        <f t="shared" si="2"/>
        <v>1</v>
      </c>
      <c r="JR16" s="70">
        <f t="shared" si="2"/>
        <v>0</v>
      </c>
      <c r="JS16" s="69">
        <f>SUM(JL16:JR16)</f>
        <v>220</v>
      </c>
      <c r="JT16" s="26">
        <f t="shared" si="38"/>
        <v>219.4</v>
      </c>
      <c r="JU16" s="68">
        <f t="shared" si="75"/>
        <v>0.32291666666666674</v>
      </c>
      <c r="JV16" s="70">
        <f t="shared" si="3"/>
        <v>205</v>
      </c>
      <c r="JW16" s="70">
        <f t="shared" si="3"/>
        <v>42</v>
      </c>
      <c r="JX16" s="70">
        <f t="shared" si="3"/>
        <v>8</v>
      </c>
      <c r="JY16" s="70">
        <f t="shared" si="3"/>
        <v>2</v>
      </c>
      <c r="JZ16" s="70">
        <f t="shared" si="3"/>
        <v>1</v>
      </c>
      <c r="KA16" s="70">
        <f t="shared" si="3"/>
        <v>1</v>
      </c>
      <c r="KB16" s="70">
        <f t="shared" si="3"/>
        <v>0</v>
      </c>
      <c r="KC16" s="69">
        <f>SUM(JV16:KB16)</f>
        <v>259</v>
      </c>
      <c r="KD16" s="26">
        <f t="shared" si="39"/>
        <v>266</v>
      </c>
      <c r="KE16" s="68">
        <f t="shared" si="76"/>
        <v>0.32291666666666674</v>
      </c>
      <c r="KF16" s="70">
        <f t="shared" si="4"/>
        <v>166</v>
      </c>
      <c r="KG16" s="70">
        <f t="shared" si="4"/>
        <v>36</v>
      </c>
      <c r="KH16" s="70">
        <f t="shared" si="4"/>
        <v>9</v>
      </c>
      <c r="KI16" s="70">
        <f t="shared" si="4"/>
        <v>1</v>
      </c>
      <c r="KJ16" s="70">
        <f t="shared" si="4"/>
        <v>0</v>
      </c>
      <c r="KK16" s="70">
        <f t="shared" si="4"/>
        <v>2</v>
      </c>
      <c r="KL16" s="70">
        <f t="shared" si="4"/>
        <v>0</v>
      </c>
      <c r="KM16" s="69">
        <f>SUM(KF16:KL16)</f>
        <v>214</v>
      </c>
      <c r="KN16" s="26">
        <f t="shared" si="40"/>
        <v>218.60000000000002</v>
      </c>
      <c r="KO16" s="68">
        <f t="shared" si="77"/>
        <v>0.32291666666666674</v>
      </c>
      <c r="KP16" s="70">
        <f t="shared" si="5"/>
        <v>106</v>
      </c>
      <c r="KQ16" s="70">
        <f t="shared" si="5"/>
        <v>30</v>
      </c>
      <c r="KR16" s="70">
        <f t="shared" si="5"/>
        <v>4</v>
      </c>
      <c r="KS16" s="70">
        <f t="shared" si="5"/>
        <v>5</v>
      </c>
      <c r="KT16" s="70">
        <f t="shared" si="5"/>
        <v>0</v>
      </c>
      <c r="KU16" s="70">
        <f t="shared" si="5"/>
        <v>0</v>
      </c>
      <c r="KV16" s="70">
        <f t="shared" si="5"/>
        <v>0</v>
      </c>
      <c r="KW16" s="69">
        <f>SUM(KP16:KV16)</f>
        <v>145</v>
      </c>
      <c r="KX16" s="26">
        <f t="shared" si="41"/>
        <v>153.5</v>
      </c>
      <c r="KY16" s="68">
        <f t="shared" si="78"/>
        <v>0.32291666666666674</v>
      </c>
      <c r="KZ16" s="70">
        <f t="shared" si="6"/>
        <v>278</v>
      </c>
      <c r="LA16" s="70">
        <f t="shared" si="6"/>
        <v>70</v>
      </c>
      <c r="LB16" s="70">
        <f t="shared" si="6"/>
        <v>5</v>
      </c>
      <c r="LC16" s="70">
        <f t="shared" si="6"/>
        <v>4</v>
      </c>
      <c r="LD16" s="70">
        <f t="shared" si="6"/>
        <v>2</v>
      </c>
      <c r="LE16" s="70">
        <f t="shared" si="6"/>
        <v>1</v>
      </c>
      <c r="LF16" s="70">
        <f t="shared" si="6"/>
        <v>0</v>
      </c>
      <c r="LG16" s="69">
        <f>SUM(KZ16:LF16)</f>
        <v>360</v>
      </c>
      <c r="LH16" s="26">
        <f t="shared" si="42"/>
        <v>369.09999999999997</v>
      </c>
      <c r="LI16" s="68">
        <f t="shared" si="79"/>
        <v>0.32291666666666674</v>
      </c>
      <c r="LJ16" s="70">
        <f t="shared" si="7"/>
        <v>246</v>
      </c>
      <c r="LK16" s="70">
        <f t="shared" si="7"/>
        <v>33</v>
      </c>
      <c r="LL16" s="70">
        <f t="shared" si="7"/>
        <v>10</v>
      </c>
      <c r="LM16" s="70">
        <f t="shared" si="7"/>
        <v>6</v>
      </c>
      <c r="LN16" s="70">
        <f t="shared" si="7"/>
        <v>1</v>
      </c>
      <c r="LO16" s="70">
        <f t="shared" si="7"/>
        <v>5</v>
      </c>
      <c r="LP16" s="70">
        <f t="shared" si="7"/>
        <v>0</v>
      </c>
      <c r="LQ16" s="69">
        <f>SUM(LJ16:LP16)</f>
        <v>301</v>
      </c>
      <c r="LR16" s="26">
        <f t="shared" si="43"/>
        <v>311.8</v>
      </c>
      <c r="LS16" s="68">
        <f t="shared" si="80"/>
        <v>0.32291666666666674</v>
      </c>
      <c r="LT16" s="70">
        <f t="shared" si="8"/>
        <v>295</v>
      </c>
      <c r="LU16" s="70">
        <f t="shared" si="8"/>
        <v>47</v>
      </c>
      <c r="LV16" s="70">
        <f t="shared" si="8"/>
        <v>18</v>
      </c>
      <c r="LW16" s="70">
        <f t="shared" si="8"/>
        <v>4</v>
      </c>
      <c r="LX16" s="70">
        <f t="shared" si="8"/>
        <v>0</v>
      </c>
      <c r="LY16" s="70">
        <f t="shared" si="8"/>
        <v>2</v>
      </c>
      <c r="LZ16" s="70">
        <f t="shared" si="8"/>
        <v>0</v>
      </c>
      <c r="MA16" s="69">
        <f>SUM(LT16:LZ16)</f>
        <v>366</v>
      </c>
      <c r="MB16" s="26">
        <f t="shared" si="44"/>
        <v>379</v>
      </c>
      <c r="MC16" s="68">
        <f t="shared" si="81"/>
        <v>0.32291666666666674</v>
      </c>
      <c r="MD16" s="70">
        <f t="shared" si="9"/>
        <v>399</v>
      </c>
      <c r="ME16" s="70">
        <f t="shared" si="9"/>
        <v>78</v>
      </c>
      <c r="MF16" s="70">
        <f t="shared" si="9"/>
        <v>7</v>
      </c>
      <c r="MG16" s="70">
        <f t="shared" si="9"/>
        <v>3</v>
      </c>
      <c r="MH16" s="70">
        <f t="shared" si="9"/>
        <v>1</v>
      </c>
      <c r="MI16" s="70">
        <f t="shared" si="9"/>
        <v>1</v>
      </c>
      <c r="MJ16" s="70">
        <f t="shared" si="9"/>
        <v>0</v>
      </c>
      <c r="MK16" s="69">
        <f>SUM(MD16:MJ16)</f>
        <v>489</v>
      </c>
      <c r="ML16" s="26">
        <f t="shared" si="45"/>
        <v>496.79999999999995</v>
      </c>
      <c r="MM16" s="68">
        <f t="shared" si="82"/>
        <v>0.32291666666666674</v>
      </c>
      <c r="MN16" s="70">
        <f t="shared" si="10"/>
        <v>1138</v>
      </c>
      <c r="MO16" s="70">
        <f t="shared" si="10"/>
        <v>218</v>
      </c>
      <c r="MP16" s="70">
        <f t="shared" si="10"/>
        <v>42</v>
      </c>
      <c r="MQ16" s="70">
        <f t="shared" si="10"/>
        <v>17</v>
      </c>
      <c r="MR16" s="70">
        <f t="shared" si="10"/>
        <v>3</v>
      </c>
      <c r="MS16" s="70">
        <f t="shared" si="10"/>
        <v>9</v>
      </c>
      <c r="MT16" s="70">
        <f t="shared" si="10"/>
        <v>0</v>
      </c>
      <c r="MU16" s="69">
        <f>SUM(MN16:MT16)</f>
        <v>1427</v>
      </c>
      <c r="MV16" s="26">
        <f t="shared" si="46"/>
        <v>1467.6999999999998</v>
      </c>
    </row>
    <row r="17" spans="1:360" s="53" customFormat="1" ht="12.95" customHeight="1" thickTop="1" thickBot="1" x14ac:dyDescent="0.3">
      <c r="A17" s="71" t="s">
        <v>39</v>
      </c>
      <c r="B17" s="72">
        <f t="shared" ref="B17:J17" si="83">SUM(B13:B16)</f>
        <v>279</v>
      </c>
      <c r="C17" s="72">
        <f t="shared" si="83"/>
        <v>52</v>
      </c>
      <c r="D17" s="72">
        <f t="shared" si="83"/>
        <v>27</v>
      </c>
      <c r="E17" s="72">
        <f t="shared" si="83"/>
        <v>6</v>
      </c>
      <c r="F17" s="72">
        <f t="shared" si="83"/>
        <v>6</v>
      </c>
      <c r="G17" s="72">
        <f t="shared" si="83"/>
        <v>1</v>
      </c>
      <c r="H17" s="72">
        <f t="shared" si="83"/>
        <v>0</v>
      </c>
      <c r="I17" s="73">
        <f t="shared" si="83"/>
        <v>371</v>
      </c>
      <c r="J17" s="35">
        <f t="shared" si="83"/>
        <v>397.70000000000005</v>
      </c>
      <c r="K17" s="71" t="s">
        <v>39</v>
      </c>
      <c r="L17" s="72">
        <f t="shared" ref="L17:T17" si="84">SUM(L13:L16)</f>
        <v>126</v>
      </c>
      <c r="M17" s="72">
        <f t="shared" si="84"/>
        <v>28</v>
      </c>
      <c r="N17" s="72">
        <f t="shared" si="84"/>
        <v>14</v>
      </c>
      <c r="O17" s="72">
        <f t="shared" si="84"/>
        <v>1</v>
      </c>
      <c r="P17" s="72">
        <f t="shared" si="84"/>
        <v>1</v>
      </c>
      <c r="Q17" s="72">
        <f t="shared" si="84"/>
        <v>2</v>
      </c>
      <c r="R17" s="72">
        <f t="shared" si="84"/>
        <v>0</v>
      </c>
      <c r="S17" s="73">
        <f t="shared" si="84"/>
        <v>172</v>
      </c>
      <c r="T17" s="35">
        <f t="shared" si="84"/>
        <v>180.10000000000002</v>
      </c>
      <c r="U17" s="71" t="s">
        <v>39</v>
      </c>
      <c r="V17" s="72">
        <f t="shared" ref="V17:AD17" si="85">SUM(V13:V16)</f>
        <v>242</v>
      </c>
      <c r="W17" s="72">
        <f t="shared" si="85"/>
        <v>58</v>
      </c>
      <c r="X17" s="72">
        <f t="shared" si="85"/>
        <v>19</v>
      </c>
      <c r="Y17" s="72">
        <f t="shared" si="85"/>
        <v>3</v>
      </c>
      <c r="Z17" s="72">
        <f t="shared" si="85"/>
        <v>0</v>
      </c>
      <c r="AA17" s="72">
        <f t="shared" si="85"/>
        <v>1</v>
      </c>
      <c r="AB17" s="72">
        <f t="shared" si="85"/>
        <v>0</v>
      </c>
      <c r="AC17" s="73">
        <f t="shared" si="85"/>
        <v>323</v>
      </c>
      <c r="AD17" s="35">
        <f t="shared" si="85"/>
        <v>335.79999999999995</v>
      </c>
      <c r="AE17" s="71" t="s">
        <v>39</v>
      </c>
      <c r="AF17" s="72">
        <f t="shared" ref="AF17:AN17" si="86">SUM(AF13:AF16)</f>
        <v>26</v>
      </c>
      <c r="AG17" s="72">
        <f t="shared" si="86"/>
        <v>3</v>
      </c>
      <c r="AH17" s="72">
        <f t="shared" si="86"/>
        <v>1</v>
      </c>
      <c r="AI17" s="72">
        <f t="shared" si="86"/>
        <v>0</v>
      </c>
      <c r="AJ17" s="72">
        <f t="shared" si="86"/>
        <v>0</v>
      </c>
      <c r="AK17" s="72">
        <f t="shared" si="86"/>
        <v>2</v>
      </c>
      <c r="AL17" s="72">
        <f t="shared" si="86"/>
        <v>0</v>
      </c>
      <c r="AM17" s="73">
        <f t="shared" si="86"/>
        <v>32</v>
      </c>
      <c r="AN17" s="35">
        <f t="shared" si="86"/>
        <v>31.299999999999997</v>
      </c>
      <c r="AO17" s="71" t="s">
        <v>39</v>
      </c>
      <c r="AP17" s="72">
        <f t="shared" ref="AP17:AX17" si="87">SUM(AP13:AP16)</f>
        <v>0</v>
      </c>
      <c r="AQ17" s="72">
        <f t="shared" si="87"/>
        <v>0</v>
      </c>
      <c r="AR17" s="72">
        <f t="shared" si="87"/>
        <v>0</v>
      </c>
      <c r="AS17" s="72">
        <f t="shared" si="87"/>
        <v>0</v>
      </c>
      <c r="AT17" s="72">
        <f t="shared" si="87"/>
        <v>0</v>
      </c>
      <c r="AU17" s="72">
        <f t="shared" si="87"/>
        <v>0</v>
      </c>
      <c r="AV17" s="72">
        <f t="shared" si="87"/>
        <v>0</v>
      </c>
      <c r="AW17" s="73">
        <f t="shared" si="87"/>
        <v>0</v>
      </c>
      <c r="AX17" s="35">
        <f t="shared" si="87"/>
        <v>0</v>
      </c>
      <c r="AY17" s="71" t="s">
        <v>39</v>
      </c>
      <c r="AZ17" s="72">
        <f t="shared" ref="AZ17:BH17" si="88">SUM(AZ13:AZ16)</f>
        <v>97</v>
      </c>
      <c r="BA17" s="72">
        <f t="shared" si="88"/>
        <v>9</v>
      </c>
      <c r="BB17" s="72">
        <f t="shared" si="88"/>
        <v>1</v>
      </c>
      <c r="BC17" s="72">
        <f t="shared" si="88"/>
        <v>1</v>
      </c>
      <c r="BD17" s="72">
        <f t="shared" si="88"/>
        <v>0</v>
      </c>
      <c r="BE17" s="72">
        <f t="shared" si="88"/>
        <v>3</v>
      </c>
      <c r="BF17" s="72">
        <f t="shared" si="88"/>
        <v>0</v>
      </c>
      <c r="BG17" s="73">
        <f t="shared" si="88"/>
        <v>111</v>
      </c>
      <c r="BH17" s="35">
        <f t="shared" si="88"/>
        <v>110.99999999999999</v>
      </c>
      <c r="BI17" s="71" t="s">
        <v>39</v>
      </c>
      <c r="BJ17" s="72">
        <f t="shared" ref="BJ17:BR17" si="89">SUM(BJ13:BJ16)</f>
        <v>432</v>
      </c>
      <c r="BK17" s="72">
        <f t="shared" si="89"/>
        <v>110</v>
      </c>
      <c r="BL17" s="72">
        <f t="shared" si="89"/>
        <v>18</v>
      </c>
      <c r="BM17" s="72">
        <f t="shared" si="89"/>
        <v>6</v>
      </c>
      <c r="BN17" s="72">
        <f t="shared" si="89"/>
        <v>0</v>
      </c>
      <c r="BO17" s="72">
        <f t="shared" si="89"/>
        <v>3</v>
      </c>
      <c r="BP17" s="72">
        <f t="shared" si="89"/>
        <v>0</v>
      </c>
      <c r="BQ17" s="73">
        <f t="shared" si="89"/>
        <v>569</v>
      </c>
      <c r="BR17" s="35">
        <f t="shared" si="89"/>
        <v>584</v>
      </c>
      <c r="BS17" s="71" t="s">
        <v>39</v>
      </c>
      <c r="BT17" s="72">
        <f t="shared" ref="BT17:CB17" si="90">SUM(BT13:BT16)</f>
        <v>152</v>
      </c>
      <c r="BU17" s="72">
        <f t="shared" si="90"/>
        <v>34</v>
      </c>
      <c r="BV17" s="72">
        <f t="shared" si="90"/>
        <v>3</v>
      </c>
      <c r="BW17" s="72">
        <f t="shared" si="90"/>
        <v>0</v>
      </c>
      <c r="BX17" s="72">
        <f t="shared" si="90"/>
        <v>1</v>
      </c>
      <c r="BY17" s="72">
        <f t="shared" si="90"/>
        <v>1</v>
      </c>
      <c r="BZ17" s="72">
        <f t="shared" si="90"/>
        <v>0</v>
      </c>
      <c r="CA17" s="73">
        <f t="shared" si="90"/>
        <v>191</v>
      </c>
      <c r="CB17" s="35">
        <f t="shared" si="90"/>
        <v>192.9</v>
      </c>
      <c r="CC17" s="71" t="s">
        <v>39</v>
      </c>
      <c r="CD17" s="72">
        <f t="shared" ref="CD17:CL17" si="91">SUM(CD13:CD16)</f>
        <v>19</v>
      </c>
      <c r="CE17" s="72">
        <f t="shared" si="91"/>
        <v>16</v>
      </c>
      <c r="CF17" s="72">
        <f t="shared" si="91"/>
        <v>1</v>
      </c>
      <c r="CG17" s="72">
        <f t="shared" si="91"/>
        <v>1</v>
      </c>
      <c r="CH17" s="72">
        <f t="shared" si="91"/>
        <v>0</v>
      </c>
      <c r="CI17" s="72">
        <f t="shared" si="91"/>
        <v>0</v>
      </c>
      <c r="CJ17" s="72">
        <f t="shared" si="91"/>
        <v>0</v>
      </c>
      <c r="CK17" s="73">
        <f t="shared" si="91"/>
        <v>37</v>
      </c>
      <c r="CL17" s="35">
        <f t="shared" si="91"/>
        <v>38.799999999999997</v>
      </c>
      <c r="CM17" s="71" t="s">
        <v>39</v>
      </c>
      <c r="CN17" s="72">
        <f t="shared" ref="CN17:CV17" si="92">SUM(CN13:CN16)</f>
        <v>0</v>
      </c>
      <c r="CO17" s="72">
        <f t="shared" si="92"/>
        <v>0</v>
      </c>
      <c r="CP17" s="72">
        <f t="shared" si="92"/>
        <v>0</v>
      </c>
      <c r="CQ17" s="72">
        <f t="shared" si="92"/>
        <v>0</v>
      </c>
      <c r="CR17" s="72">
        <f t="shared" si="92"/>
        <v>0</v>
      </c>
      <c r="CS17" s="72">
        <f t="shared" si="92"/>
        <v>0</v>
      </c>
      <c r="CT17" s="72">
        <f t="shared" si="92"/>
        <v>0</v>
      </c>
      <c r="CU17" s="73">
        <f t="shared" si="92"/>
        <v>0</v>
      </c>
      <c r="CV17" s="35">
        <f t="shared" si="92"/>
        <v>0</v>
      </c>
      <c r="CW17" s="71" t="s">
        <v>39</v>
      </c>
      <c r="CX17" s="72">
        <f t="shared" ref="CX17:DF17" si="93">SUM(CX13:CX16)</f>
        <v>38</v>
      </c>
      <c r="CY17" s="72">
        <f t="shared" si="93"/>
        <v>6</v>
      </c>
      <c r="CZ17" s="72">
        <f t="shared" si="93"/>
        <v>2</v>
      </c>
      <c r="DA17" s="72">
        <f t="shared" si="93"/>
        <v>0</v>
      </c>
      <c r="DB17" s="72">
        <f t="shared" si="93"/>
        <v>0</v>
      </c>
      <c r="DC17" s="72">
        <f t="shared" si="93"/>
        <v>0</v>
      </c>
      <c r="DD17" s="72">
        <f t="shared" si="93"/>
        <v>0</v>
      </c>
      <c r="DE17" s="73">
        <f t="shared" si="93"/>
        <v>46</v>
      </c>
      <c r="DF17" s="35">
        <f t="shared" si="93"/>
        <v>47</v>
      </c>
      <c r="DG17" s="71" t="s">
        <v>39</v>
      </c>
      <c r="DH17" s="72">
        <f t="shared" ref="DH17:DP17" si="94">SUM(DH13:DH16)</f>
        <v>233</v>
      </c>
      <c r="DI17" s="72">
        <f t="shared" si="94"/>
        <v>40</v>
      </c>
      <c r="DJ17" s="72">
        <f t="shared" si="94"/>
        <v>10</v>
      </c>
      <c r="DK17" s="72">
        <f t="shared" si="94"/>
        <v>3</v>
      </c>
      <c r="DL17" s="72">
        <f t="shared" si="94"/>
        <v>0</v>
      </c>
      <c r="DM17" s="72">
        <f t="shared" si="94"/>
        <v>1</v>
      </c>
      <c r="DN17" s="72">
        <f t="shared" si="94"/>
        <v>0</v>
      </c>
      <c r="DO17" s="73">
        <f t="shared" si="94"/>
        <v>287</v>
      </c>
      <c r="DP17" s="35">
        <f t="shared" si="94"/>
        <v>295.3</v>
      </c>
      <c r="DQ17" s="71" t="s">
        <v>39</v>
      </c>
      <c r="DR17" s="72">
        <f t="shared" ref="DR17:DZ17" si="95">SUM(DR13:DR16)</f>
        <v>0</v>
      </c>
      <c r="DS17" s="72">
        <f t="shared" si="95"/>
        <v>0</v>
      </c>
      <c r="DT17" s="72">
        <f t="shared" si="95"/>
        <v>0</v>
      </c>
      <c r="DU17" s="72">
        <f t="shared" si="95"/>
        <v>0</v>
      </c>
      <c r="DV17" s="72">
        <f t="shared" si="95"/>
        <v>0</v>
      </c>
      <c r="DW17" s="72">
        <f t="shared" si="95"/>
        <v>0</v>
      </c>
      <c r="DX17" s="72">
        <f t="shared" si="95"/>
        <v>0</v>
      </c>
      <c r="DY17" s="73">
        <f t="shared" si="95"/>
        <v>0</v>
      </c>
      <c r="DZ17" s="35">
        <f t="shared" si="95"/>
        <v>0</v>
      </c>
      <c r="EA17" s="71" t="s">
        <v>39</v>
      </c>
      <c r="EB17" s="72">
        <f t="shared" ref="EB17:EJ17" si="96">SUM(EB13:EB16)</f>
        <v>142</v>
      </c>
      <c r="EC17" s="72">
        <f t="shared" si="96"/>
        <v>50</v>
      </c>
      <c r="ED17" s="72">
        <f t="shared" si="96"/>
        <v>5</v>
      </c>
      <c r="EE17" s="72">
        <f t="shared" si="96"/>
        <v>5</v>
      </c>
      <c r="EF17" s="72">
        <f t="shared" si="96"/>
        <v>0</v>
      </c>
      <c r="EG17" s="72">
        <f t="shared" si="96"/>
        <v>1</v>
      </c>
      <c r="EH17" s="72">
        <f t="shared" si="96"/>
        <v>0</v>
      </c>
      <c r="EI17" s="73">
        <f t="shared" si="96"/>
        <v>203</v>
      </c>
      <c r="EJ17" s="35">
        <f t="shared" si="96"/>
        <v>211.4</v>
      </c>
      <c r="EK17" s="71" t="s">
        <v>39</v>
      </c>
      <c r="EL17" s="72">
        <f t="shared" ref="EL17:ET17" si="97">SUM(EL13:EL16)</f>
        <v>0</v>
      </c>
      <c r="EM17" s="72">
        <f t="shared" si="97"/>
        <v>0</v>
      </c>
      <c r="EN17" s="72">
        <f t="shared" si="97"/>
        <v>0</v>
      </c>
      <c r="EO17" s="72">
        <f t="shared" si="97"/>
        <v>0</v>
      </c>
      <c r="EP17" s="72">
        <f t="shared" si="97"/>
        <v>0</v>
      </c>
      <c r="EQ17" s="72">
        <f t="shared" si="97"/>
        <v>0</v>
      </c>
      <c r="ER17" s="72">
        <f t="shared" si="97"/>
        <v>0</v>
      </c>
      <c r="ES17" s="73">
        <f t="shared" si="97"/>
        <v>0</v>
      </c>
      <c r="ET17" s="35">
        <f t="shared" si="97"/>
        <v>0</v>
      </c>
      <c r="EU17" s="71" t="s">
        <v>39</v>
      </c>
      <c r="EV17" s="72">
        <f t="shared" ref="EV17:FD17" si="98">SUM(EV13:EV16)</f>
        <v>397</v>
      </c>
      <c r="EW17" s="72">
        <f t="shared" si="98"/>
        <v>119</v>
      </c>
      <c r="EX17" s="72">
        <f t="shared" si="98"/>
        <v>21</v>
      </c>
      <c r="EY17" s="72">
        <f t="shared" si="98"/>
        <v>4</v>
      </c>
      <c r="EZ17" s="72">
        <f t="shared" si="98"/>
        <v>0</v>
      </c>
      <c r="FA17" s="72">
        <f t="shared" si="98"/>
        <v>3</v>
      </c>
      <c r="FB17" s="72">
        <f t="shared" si="98"/>
        <v>0</v>
      </c>
      <c r="FC17" s="73">
        <f t="shared" si="98"/>
        <v>544</v>
      </c>
      <c r="FD17" s="35">
        <f t="shared" si="98"/>
        <v>557.9</v>
      </c>
      <c r="FE17" s="71" t="s">
        <v>39</v>
      </c>
      <c r="FF17" s="72">
        <f t="shared" ref="FF17:FN17" si="99">SUM(FF13:FF16)</f>
        <v>59</v>
      </c>
      <c r="FG17" s="72">
        <f t="shared" si="99"/>
        <v>27</v>
      </c>
      <c r="FH17" s="72">
        <f t="shared" si="99"/>
        <v>4</v>
      </c>
      <c r="FI17" s="72">
        <f t="shared" si="99"/>
        <v>0</v>
      </c>
      <c r="FJ17" s="72">
        <f t="shared" si="99"/>
        <v>0</v>
      </c>
      <c r="FK17" s="72">
        <f t="shared" si="99"/>
        <v>1</v>
      </c>
      <c r="FL17" s="72">
        <f t="shared" si="99"/>
        <v>0</v>
      </c>
      <c r="FM17" s="73">
        <f t="shared" si="99"/>
        <v>91</v>
      </c>
      <c r="FN17" s="35">
        <f t="shared" si="99"/>
        <v>92.4</v>
      </c>
      <c r="FO17" s="71" t="s">
        <v>39</v>
      </c>
      <c r="FP17" s="72">
        <f t="shared" ref="FP17:FX17" si="100">SUM(FP13:FP16)</f>
        <v>166</v>
      </c>
      <c r="FQ17" s="72">
        <f t="shared" si="100"/>
        <v>14</v>
      </c>
      <c r="FR17" s="72">
        <f t="shared" si="100"/>
        <v>5</v>
      </c>
      <c r="FS17" s="72">
        <f t="shared" si="100"/>
        <v>3</v>
      </c>
      <c r="FT17" s="72">
        <f t="shared" si="100"/>
        <v>5</v>
      </c>
      <c r="FU17" s="72">
        <f t="shared" si="100"/>
        <v>4</v>
      </c>
      <c r="FV17" s="72">
        <f t="shared" si="100"/>
        <v>0</v>
      </c>
      <c r="FW17" s="73">
        <f t="shared" si="100"/>
        <v>197</v>
      </c>
      <c r="FX17" s="35">
        <f t="shared" si="100"/>
        <v>206</v>
      </c>
      <c r="FY17" s="71" t="s">
        <v>39</v>
      </c>
      <c r="FZ17" s="72">
        <f t="shared" ref="FZ17:GH17" si="101">SUM(FZ13:FZ16)</f>
        <v>372</v>
      </c>
      <c r="GA17" s="72">
        <f t="shared" si="101"/>
        <v>79</v>
      </c>
      <c r="GB17" s="72">
        <f t="shared" si="101"/>
        <v>20</v>
      </c>
      <c r="GC17" s="72">
        <f t="shared" si="101"/>
        <v>10</v>
      </c>
      <c r="GD17" s="72">
        <f t="shared" si="101"/>
        <v>0</v>
      </c>
      <c r="GE17" s="72">
        <f t="shared" si="101"/>
        <v>3</v>
      </c>
      <c r="GF17" s="72">
        <f t="shared" si="101"/>
        <v>0</v>
      </c>
      <c r="GG17" s="73">
        <f t="shared" si="101"/>
        <v>484</v>
      </c>
      <c r="GH17" s="35">
        <f t="shared" si="101"/>
        <v>505.20000000000005</v>
      </c>
      <c r="GI17" s="71" t="s">
        <v>39</v>
      </c>
      <c r="GJ17" s="72">
        <f t="shared" ref="GJ17:GR17" si="102">SUM(GJ13:GJ16)</f>
        <v>1</v>
      </c>
      <c r="GK17" s="72">
        <f t="shared" si="102"/>
        <v>0</v>
      </c>
      <c r="GL17" s="72">
        <f t="shared" si="102"/>
        <v>0</v>
      </c>
      <c r="GM17" s="72">
        <f t="shared" si="102"/>
        <v>0</v>
      </c>
      <c r="GN17" s="72">
        <f t="shared" si="102"/>
        <v>0</v>
      </c>
      <c r="GO17" s="72">
        <f t="shared" si="102"/>
        <v>0</v>
      </c>
      <c r="GP17" s="72">
        <f t="shared" si="102"/>
        <v>0</v>
      </c>
      <c r="GQ17" s="73">
        <f t="shared" si="102"/>
        <v>1</v>
      </c>
      <c r="GR17" s="35">
        <f t="shared" si="102"/>
        <v>1</v>
      </c>
      <c r="GS17" s="71" t="s">
        <v>39</v>
      </c>
      <c r="GT17" s="72">
        <f t="shared" ref="GT17:HB17" si="103">SUM(GT13:GT16)</f>
        <v>568</v>
      </c>
      <c r="GU17" s="72">
        <f t="shared" si="103"/>
        <v>117</v>
      </c>
      <c r="GV17" s="72">
        <f t="shared" si="103"/>
        <v>11</v>
      </c>
      <c r="GW17" s="72">
        <f t="shared" si="103"/>
        <v>5</v>
      </c>
      <c r="GX17" s="72">
        <f t="shared" si="103"/>
        <v>1</v>
      </c>
      <c r="GY17" s="72">
        <f t="shared" si="103"/>
        <v>3</v>
      </c>
      <c r="GZ17" s="72">
        <f t="shared" si="103"/>
        <v>0</v>
      </c>
      <c r="HA17" s="73">
        <f t="shared" si="103"/>
        <v>705</v>
      </c>
      <c r="HB17" s="35">
        <f t="shared" si="103"/>
        <v>716.2</v>
      </c>
      <c r="HC17" s="71" t="s">
        <v>39</v>
      </c>
      <c r="HD17" s="72">
        <f t="shared" ref="HD17:HL17" si="104">SUM(HD13:HD16)</f>
        <v>0</v>
      </c>
      <c r="HE17" s="72">
        <f t="shared" si="104"/>
        <v>0</v>
      </c>
      <c r="HF17" s="72">
        <f t="shared" si="104"/>
        <v>0</v>
      </c>
      <c r="HG17" s="72">
        <f t="shared" si="104"/>
        <v>0</v>
      </c>
      <c r="HH17" s="72">
        <f t="shared" si="104"/>
        <v>0</v>
      </c>
      <c r="HI17" s="72">
        <f t="shared" si="104"/>
        <v>0</v>
      </c>
      <c r="HJ17" s="72">
        <f t="shared" si="104"/>
        <v>0</v>
      </c>
      <c r="HK17" s="73">
        <f t="shared" si="104"/>
        <v>0</v>
      </c>
      <c r="HL17" s="35">
        <f t="shared" si="104"/>
        <v>0</v>
      </c>
      <c r="HM17" s="71" t="s">
        <v>39</v>
      </c>
      <c r="HN17" s="72">
        <f t="shared" ref="HN17:HV17" si="105">SUM(HN13:HN16)</f>
        <v>559</v>
      </c>
      <c r="HO17" s="72">
        <f t="shared" si="105"/>
        <v>109</v>
      </c>
      <c r="HP17" s="72">
        <f t="shared" si="105"/>
        <v>7</v>
      </c>
      <c r="HQ17" s="72">
        <f t="shared" si="105"/>
        <v>1</v>
      </c>
      <c r="HR17" s="72">
        <f t="shared" si="105"/>
        <v>0</v>
      </c>
      <c r="HS17" s="72">
        <f t="shared" si="105"/>
        <v>1</v>
      </c>
      <c r="HT17" s="72">
        <f t="shared" si="105"/>
        <v>0</v>
      </c>
      <c r="HU17" s="73">
        <f t="shared" si="105"/>
        <v>677</v>
      </c>
      <c r="HV17" s="35">
        <f t="shared" si="105"/>
        <v>681.2</v>
      </c>
      <c r="HW17" s="71" t="s">
        <v>39</v>
      </c>
      <c r="HX17" s="72">
        <f t="shared" ref="HX17:IF17" si="106">SUM(HX13:HX16)</f>
        <v>284</v>
      </c>
      <c r="HY17" s="72">
        <f t="shared" si="106"/>
        <v>65</v>
      </c>
      <c r="HZ17" s="72">
        <f t="shared" si="106"/>
        <v>9</v>
      </c>
      <c r="IA17" s="72">
        <f t="shared" si="106"/>
        <v>5</v>
      </c>
      <c r="IB17" s="72">
        <f t="shared" si="106"/>
        <v>0</v>
      </c>
      <c r="IC17" s="72">
        <f t="shared" si="106"/>
        <v>2</v>
      </c>
      <c r="ID17" s="72">
        <f t="shared" si="106"/>
        <v>0</v>
      </c>
      <c r="IE17" s="73">
        <f t="shared" si="106"/>
        <v>365</v>
      </c>
      <c r="IF17" s="35">
        <f t="shared" si="106"/>
        <v>374.79999999999995</v>
      </c>
      <c r="IG17" s="71" t="s">
        <v>39</v>
      </c>
      <c r="IH17" s="72">
        <f t="shared" ref="IH17:IN17" si="107">SUM(IH13:IH16)</f>
        <v>0</v>
      </c>
      <c r="II17" s="72">
        <f t="shared" si="107"/>
        <v>0</v>
      </c>
      <c r="IJ17" s="72">
        <f t="shared" si="107"/>
        <v>0</v>
      </c>
      <c r="IK17" s="72">
        <f t="shared" si="107"/>
        <v>0</v>
      </c>
      <c r="IL17" s="72">
        <f t="shared" si="107"/>
        <v>0</v>
      </c>
      <c r="IM17" s="72">
        <f t="shared" si="107"/>
        <v>0</v>
      </c>
      <c r="IN17" s="72">
        <f t="shared" si="107"/>
        <v>0</v>
      </c>
      <c r="IO17" s="73">
        <f t="shared" ref="IO17:IP17" si="108">SUM(IO13:IO16)</f>
        <v>0</v>
      </c>
      <c r="IP17" s="35">
        <f t="shared" si="108"/>
        <v>0</v>
      </c>
      <c r="IQ17" s="71" t="s">
        <v>39</v>
      </c>
      <c r="IR17" s="72">
        <f t="shared" ref="IR17:IZ17" si="109">SUM(IR13:IR16)</f>
        <v>780</v>
      </c>
      <c r="IS17" s="72">
        <f t="shared" si="109"/>
        <v>128</v>
      </c>
      <c r="IT17" s="72">
        <f t="shared" si="109"/>
        <v>25</v>
      </c>
      <c r="IU17" s="72">
        <f t="shared" si="109"/>
        <v>12</v>
      </c>
      <c r="IV17" s="72">
        <f t="shared" si="109"/>
        <v>5</v>
      </c>
      <c r="IW17" s="72">
        <f t="shared" si="109"/>
        <v>10</v>
      </c>
      <c r="IX17" s="72">
        <f t="shared" si="109"/>
        <v>0</v>
      </c>
      <c r="IY17" s="73">
        <f t="shared" si="109"/>
        <v>960</v>
      </c>
      <c r="IZ17" s="35">
        <f t="shared" si="109"/>
        <v>987.09999999999991</v>
      </c>
      <c r="JA17" s="71" t="s">
        <v>39</v>
      </c>
      <c r="JB17" s="72">
        <f t="shared" ref="JB17:JJ17" si="110">SUM(JB13:JB16)</f>
        <v>673</v>
      </c>
      <c r="JC17" s="72">
        <f t="shared" si="110"/>
        <v>141</v>
      </c>
      <c r="JD17" s="72">
        <f t="shared" si="110"/>
        <v>61</v>
      </c>
      <c r="JE17" s="72">
        <f t="shared" si="110"/>
        <v>10</v>
      </c>
      <c r="JF17" s="72">
        <f t="shared" si="110"/>
        <v>7</v>
      </c>
      <c r="JG17" s="72">
        <f t="shared" si="110"/>
        <v>6</v>
      </c>
      <c r="JH17" s="72">
        <f t="shared" si="110"/>
        <v>0</v>
      </c>
      <c r="JI17" s="73">
        <f t="shared" si="110"/>
        <v>898</v>
      </c>
      <c r="JJ17" s="35">
        <f t="shared" si="110"/>
        <v>944.9</v>
      </c>
      <c r="JK17" s="71" t="s">
        <v>39</v>
      </c>
      <c r="JL17" s="72">
        <f t="shared" ref="JL17:JT17" si="111">SUM(JL13:JL16)</f>
        <v>682</v>
      </c>
      <c r="JM17" s="72">
        <f t="shared" si="111"/>
        <v>145</v>
      </c>
      <c r="JN17" s="72">
        <f t="shared" si="111"/>
        <v>14</v>
      </c>
      <c r="JO17" s="72">
        <f t="shared" si="111"/>
        <v>1</v>
      </c>
      <c r="JP17" s="72">
        <f t="shared" si="111"/>
        <v>0</v>
      </c>
      <c r="JQ17" s="72">
        <f t="shared" si="111"/>
        <v>4</v>
      </c>
      <c r="JR17" s="72">
        <f t="shared" si="111"/>
        <v>0</v>
      </c>
      <c r="JS17" s="73">
        <f t="shared" si="111"/>
        <v>846</v>
      </c>
      <c r="JT17" s="35">
        <f t="shared" si="111"/>
        <v>851.9</v>
      </c>
      <c r="JU17" s="71" t="s">
        <v>39</v>
      </c>
      <c r="JV17" s="72">
        <f t="shared" ref="JV17:KD17" si="112">SUM(JV13:JV16)</f>
        <v>700</v>
      </c>
      <c r="JW17" s="72">
        <f t="shared" si="112"/>
        <v>169</v>
      </c>
      <c r="JX17" s="72">
        <f t="shared" si="112"/>
        <v>23</v>
      </c>
      <c r="JY17" s="72">
        <f t="shared" si="112"/>
        <v>8</v>
      </c>
      <c r="JZ17" s="72">
        <f t="shared" si="112"/>
        <v>1</v>
      </c>
      <c r="KA17" s="72">
        <f t="shared" si="112"/>
        <v>7</v>
      </c>
      <c r="KB17" s="72">
        <f t="shared" si="112"/>
        <v>0</v>
      </c>
      <c r="KC17" s="73">
        <f t="shared" si="112"/>
        <v>908</v>
      </c>
      <c r="KD17" s="35">
        <f t="shared" si="112"/>
        <v>926.7</v>
      </c>
      <c r="KE17" s="71" t="s">
        <v>39</v>
      </c>
      <c r="KF17" s="72">
        <f t="shared" ref="KF17:KN17" si="113">SUM(KF13:KF16)</f>
        <v>658</v>
      </c>
      <c r="KG17" s="72">
        <f t="shared" si="113"/>
        <v>193</v>
      </c>
      <c r="KH17" s="72">
        <f t="shared" si="113"/>
        <v>41</v>
      </c>
      <c r="KI17" s="72">
        <f t="shared" si="113"/>
        <v>8</v>
      </c>
      <c r="KJ17" s="72">
        <f t="shared" si="113"/>
        <v>0</v>
      </c>
      <c r="KK17" s="72">
        <f t="shared" si="113"/>
        <v>4</v>
      </c>
      <c r="KL17" s="72">
        <f t="shared" si="113"/>
        <v>0</v>
      </c>
      <c r="KM17" s="73">
        <f t="shared" si="113"/>
        <v>904</v>
      </c>
      <c r="KN17" s="35">
        <f t="shared" si="113"/>
        <v>932.5</v>
      </c>
      <c r="KO17" s="71" t="s">
        <v>39</v>
      </c>
      <c r="KP17" s="72">
        <f t="shared" ref="KP17:KX17" si="114">SUM(KP13:KP16)</f>
        <v>413</v>
      </c>
      <c r="KQ17" s="72">
        <f t="shared" si="114"/>
        <v>96</v>
      </c>
      <c r="KR17" s="72">
        <f t="shared" si="114"/>
        <v>17</v>
      </c>
      <c r="KS17" s="72">
        <f t="shared" si="114"/>
        <v>8</v>
      </c>
      <c r="KT17" s="72">
        <f t="shared" si="114"/>
        <v>0</v>
      </c>
      <c r="KU17" s="72">
        <f t="shared" si="114"/>
        <v>2</v>
      </c>
      <c r="KV17" s="72">
        <f t="shared" si="114"/>
        <v>0</v>
      </c>
      <c r="KW17" s="73">
        <f t="shared" si="114"/>
        <v>536</v>
      </c>
      <c r="KX17" s="35">
        <f t="shared" si="114"/>
        <v>553.70000000000005</v>
      </c>
      <c r="KY17" s="71" t="s">
        <v>39</v>
      </c>
      <c r="KZ17" s="72">
        <f t="shared" ref="KZ17:LH17" si="115">SUM(KZ13:KZ16)</f>
        <v>989</v>
      </c>
      <c r="LA17" s="72">
        <f t="shared" si="115"/>
        <v>229</v>
      </c>
      <c r="LB17" s="72">
        <f t="shared" si="115"/>
        <v>33</v>
      </c>
      <c r="LC17" s="72">
        <f t="shared" si="115"/>
        <v>11</v>
      </c>
      <c r="LD17" s="72">
        <f t="shared" si="115"/>
        <v>3</v>
      </c>
      <c r="LE17" s="72">
        <f t="shared" si="115"/>
        <v>7</v>
      </c>
      <c r="LF17" s="72">
        <f t="shared" si="115"/>
        <v>0</v>
      </c>
      <c r="LG17" s="73">
        <f t="shared" si="115"/>
        <v>1272</v>
      </c>
      <c r="LH17" s="35">
        <f t="shared" si="115"/>
        <v>1301.5999999999999</v>
      </c>
      <c r="LI17" s="71" t="s">
        <v>39</v>
      </c>
      <c r="LJ17" s="72">
        <f t="shared" ref="LJ17:LR17" si="116">SUM(LJ13:LJ16)</f>
        <v>995</v>
      </c>
      <c r="LK17" s="72">
        <f t="shared" si="116"/>
        <v>239</v>
      </c>
      <c r="LL17" s="72">
        <f t="shared" si="116"/>
        <v>50</v>
      </c>
      <c r="LM17" s="72">
        <f t="shared" si="116"/>
        <v>17</v>
      </c>
      <c r="LN17" s="72">
        <f t="shared" si="116"/>
        <v>5</v>
      </c>
      <c r="LO17" s="72">
        <f t="shared" si="116"/>
        <v>11</v>
      </c>
      <c r="LP17" s="72">
        <f t="shared" si="116"/>
        <v>0</v>
      </c>
      <c r="LQ17" s="73">
        <f t="shared" si="116"/>
        <v>1317</v>
      </c>
      <c r="LR17" s="35">
        <f t="shared" si="116"/>
        <v>1362.5</v>
      </c>
      <c r="LS17" s="71" t="s">
        <v>39</v>
      </c>
      <c r="LT17" s="72">
        <f t="shared" ref="LT17:MB17" si="117">SUM(LT13:LT16)</f>
        <v>1083</v>
      </c>
      <c r="LU17" s="72">
        <f t="shared" si="117"/>
        <v>241</v>
      </c>
      <c r="LV17" s="72">
        <f t="shared" si="117"/>
        <v>65</v>
      </c>
      <c r="LW17" s="72">
        <f t="shared" si="117"/>
        <v>22</v>
      </c>
      <c r="LX17" s="72">
        <f t="shared" si="117"/>
        <v>6</v>
      </c>
      <c r="LY17" s="72">
        <f t="shared" si="117"/>
        <v>7</v>
      </c>
      <c r="LZ17" s="72">
        <f t="shared" si="117"/>
        <v>0</v>
      </c>
      <c r="MA17" s="73">
        <f t="shared" si="117"/>
        <v>1424</v>
      </c>
      <c r="MB17" s="35">
        <f t="shared" si="117"/>
        <v>1486.9</v>
      </c>
      <c r="MC17" s="71" t="s">
        <v>39</v>
      </c>
      <c r="MD17" s="72">
        <f t="shared" ref="MD17:ML17" si="118">SUM(MD13:MD16)</f>
        <v>1411</v>
      </c>
      <c r="ME17" s="72">
        <f t="shared" si="118"/>
        <v>291</v>
      </c>
      <c r="MF17" s="72">
        <f t="shared" si="118"/>
        <v>27</v>
      </c>
      <c r="MG17" s="72">
        <f t="shared" si="118"/>
        <v>11</v>
      </c>
      <c r="MH17" s="72">
        <f t="shared" si="118"/>
        <v>1</v>
      </c>
      <c r="MI17" s="72">
        <f t="shared" si="118"/>
        <v>6</v>
      </c>
      <c r="MJ17" s="72">
        <f t="shared" si="118"/>
        <v>0</v>
      </c>
      <c r="MK17" s="73">
        <f t="shared" si="118"/>
        <v>1747</v>
      </c>
      <c r="ML17" s="35">
        <f t="shared" si="118"/>
        <v>1772.2</v>
      </c>
      <c r="MM17" s="71" t="s">
        <v>39</v>
      </c>
      <c r="MN17" s="72">
        <f t="shared" ref="MN17:MV17" si="119">SUM(MN13:MN16)</f>
        <v>4192</v>
      </c>
      <c r="MO17" s="72">
        <f t="shared" si="119"/>
        <v>936</v>
      </c>
      <c r="MP17" s="72">
        <f t="shared" si="119"/>
        <v>178</v>
      </c>
      <c r="MQ17" s="72">
        <f t="shared" si="119"/>
        <v>54</v>
      </c>
      <c r="MR17" s="72">
        <f t="shared" si="119"/>
        <v>14</v>
      </c>
      <c r="MS17" s="72">
        <f t="shared" si="119"/>
        <v>32</v>
      </c>
      <c r="MT17" s="72">
        <f t="shared" si="119"/>
        <v>0</v>
      </c>
      <c r="MU17" s="73">
        <f t="shared" si="119"/>
        <v>5406</v>
      </c>
      <c r="MV17" s="35">
        <f t="shared" si="119"/>
        <v>5560</v>
      </c>
    </row>
    <row r="18" spans="1:360" s="53" customFormat="1" ht="12.95" customHeight="1" thickTop="1" x14ac:dyDescent="0.25">
      <c r="A18" s="68">
        <f>A16+"00:15"</f>
        <v>0.33333333333333343</v>
      </c>
      <c r="B18" s="10">
        <v>58</v>
      </c>
      <c r="C18" s="10">
        <v>11</v>
      </c>
      <c r="D18" s="10">
        <v>3</v>
      </c>
      <c r="E18" s="10">
        <v>2</v>
      </c>
      <c r="F18" s="10">
        <v>0</v>
      </c>
      <c r="G18" s="10">
        <v>1</v>
      </c>
      <c r="H18" s="10">
        <v>0</v>
      </c>
      <c r="I18" s="69">
        <f>SUM(B18:H18)</f>
        <v>75</v>
      </c>
      <c r="J18" s="26">
        <f>B18+C18+D18*1.5+E18*2.3+F18*2+G18*0.4+H18*0.2</f>
        <v>78.5</v>
      </c>
      <c r="K18" s="68">
        <f>K16+"00:15"</f>
        <v>0.33333333333333343</v>
      </c>
      <c r="L18" s="10">
        <v>55</v>
      </c>
      <c r="M18" s="10">
        <v>4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69">
        <f>SUM(L18:R18)</f>
        <v>60</v>
      </c>
      <c r="T18" s="26">
        <f>L18+M18+N18*1.5+O18*2.3+P18*2+Q18*0.4+R18*0.2</f>
        <v>60.5</v>
      </c>
      <c r="U18" s="68">
        <f>U16+"00:15"</f>
        <v>0.33333333333333343</v>
      </c>
      <c r="V18" s="10">
        <v>55</v>
      </c>
      <c r="W18" s="10">
        <v>16</v>
      </c>
      <c r="X18" s="10">
        <v>0</v>
      </c>
      <c r="Y18" s="10">
        <v>3</v>
      </c>
      <c r="Z18" s="10">
        <v>0</v>
      </c>
      <c r="AA18" s="10">
        <v>0</v>
      </c>
      <c r="AB18" s="10">
        <v>0</v>
      </c>
      <c r="AC18" s="69">
        <f>SUM(V18:AB18)</f>
        <v>74</v>
      </c>
      <c r="AD18" s="26">
        <f>V18+W18+X18*1.5+Y18*2.3+Z18*2+AA18*0.4+AB18*0.2</f>
        <v>77.900000000000006</v>
      </c>
      <c r="AE18" s="68">
        <f>AE16+"00:15"</f>
        <v>0.33333333333333343</v>
      </c>
      <c r="AF18" s="10">
        <v>9</v>
      </c>
      <c r="AG18" s="10">
        <v>2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69">
        <f>SUM(AF18:AL18)</f>
        <v>11</v>
      </c>
      <c r="AN18" s="26">
        <f>AF18+AG18+AH18*1.5+AI18*2.3+AJ18*2+AK18*0.4+AL18*0.2</f>
        <v>11</v>
      </c>
      <c r="AO18" s="68">
        <f>AO16+"00:15"</f>
        <v>0.33333333333333343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69">
        <f>SUM(AP18:AV18)</f>
        <v>0</v>
      </c>
      <c r="AX18" s="26">
        <f>AP18+AQ18+AR18*1.5+AS18*2.3+AT18*2+AU18*0.4+AV18*0.2</f>
        <v>0</v>
      </c>
      <c r="AY18" s="68">
        <f>AY16+"00:15"</f>
        <v>0.33333333333333343</v>
      </c>
      <c r="AZ18" s="10">
        <v>18</v>
      </c>
      <c r="BA18" s="10">
        <v>4</v>
      </c>
      <c r="BB18" s="10">
        <v>1</v>
      </c>
      <c r="BC18" s="10">
        <v>0</v>
      </c>
      <c r="BD18" s="10">
        <v>0</v>
      </c>
      <c r="BE18" s="10">
        <v>0</v>
      </c>
      <c r="BF18" s="10">
        <v>0</v>
      </c>
      <c r="BG18" s="69">
        <f>SUM(AZ18:BF18)</f>
        <v>23</v>
      </c>
      <c r="BH18" s="26">
        <f>AZ18+BA18+BB18*1.5+BC18*2.3+BD18*2+BE18*0.4+BF18*0.2</f>
        <v>23.5</v>
      </c>
      <c r="BI18" s="68">
        <f>BI16+"00:15"</f>
        <v>0.33333333333333343</v>
      </c>
      <c r="BJ18" s="10">
        <v>120</v>
      </c>
      <c r="BK18" s="10">
        <v>17</v>
      </c>
      <c r="BL18" s="10">
        <v>6</v>
      </c>
      <c r="BM18" s="10">
        <v>1</v>
      </c>
      <c r="BN18" s="10">
        <v>0</v>
      </c>
      <c r="BO18" s="10">
        <v>0</v>
      </c>
      <c r="BP18" s="10">
        <v>0</v>
      </c>
      <c r="BQ18" s="69">
        <f>SUM(BJ18:BP18)</f>
        <v>144</v>
      </c>
      <c r="BR18" s="26">
        <f>BJ18+BK18+BL18*1.5+BM18*2.3+BN18*2+BO18*0.4+BP18*0.2</f>
        <v>148.30000000000001</v>
      </c>
      <c r="BS18" s="68">
        <f>BS16+"00:15"</f>
        <v>0.33333333333333343</v>
      </c>
      <c r="BT18" s="10">
        <v>34</v>
      </c>
      <c r="BU18" s="10">
        <v>5</v>
      </c>
      <c r="BV18" s="10">
        <v>2</v>
      </c>
      <c r="BW18" s="10">
        <v>1</v>
      </c>
      <c r="BX18" s="10">
        <v>0</v>
      </c>
      <c r="BY18" s="10">
        <v>0</v>
      </c>
      <c r="BZ18" s="10">
        <v>0</v>
      </c>
      <c r="CA18" s="69">
        <f>SUM(BT18:BZ18)</f>
        <v>42</v>
      </c>
      <c r="CB18" s="26">
        <f>BT18+BU18+BV18*1.5+BW18*2.3+BX18*2+BY18*0.4+BZ18*0.2</f>
        <v>44.3</v>
      </c>
      <c r="CC18" s="68">
        <f>CC16+"00:15"</f>
        <v>0.33333333333333343</v>
      </c>
      <c r="CD18" s="10">
        <v>12</v>
      </c>
      <c r="CE18" s="10">
        <v>5</v>
      </c>
      <c r="CF18" s="10">
        <v>0</v>
      </c>
      <c r="CG18" s="10">
        <v>1</v>
      </c>
      <c r="CH18" s="10">
        <v>0</v>
      </c>
      <c r="CI18" s="10">
        <v>1</v>
      </c>
      <c r="CJ18" s="10">
        <v>0</v>
      </c>
      <c r="CK18" s="69">
        <f>SUM(CD18:CJ18)</f>
        <v>19</v>
      </c>
      <c r="CL18" s="26">
        <f>CD18+CE18+CF18*1.5+CG18*2.3+CH18*2+CI18*0.4+CJ18*0.2</f>
        <v>19.7</v>
      </c>
      <c r="CM18" s="68">
        <f>CM16+"00:15"</f>
        <v>0.33333333333333343</v>
      </c>
      <c r="CN18" s="10">
        <v>0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0</v>
      </c>
      <c r="CU18" s="69">
        <f>SUM(CN18:CT18)</f>
        <v>0</v>
      </c>
      <c r="CV18" s="26">
        <f>CN18+CO18+CP18*1.5+CQ18*2.3+CR18*2+CS18*0.4+CT18*0.2</f>
        <v>0</v>
      </c>
      <c r="CW18" s="68">
        <f>CW16+"00:15"</f>
        <v>0.33333333333333343</v>
      </c>
      <c r="CX18" s="10">
        <v>24</v>
      </c>
      <c r="CY18" s="10">
        <v>1</v>
      </c>
      <c r="CZ18" s="10">
        <v>0</v>
      </c>
      <c r="DA18" s="10">
        <v>0</v>
      </c>
      <c r="DB18" s="10">
        <v>4</v>
      </c>
      <c r="DC18" s="10">
        <v>0</v>
      </c>
      <c r="DD18" s="10">
        <v>0</v>
      </c>
      <c r="DE18" s="69">
        <f>SUM(CX18:DD18)</f>
        <v>29</v>
      </c>
      <c r="DF18" s="26">
        <f>CX18+CY18+CZ18*1.5+DA18*2.3+DB18*2+DC18*0.4+DD18*0.2</f>
        <v>33</v>
      </c>
      <c r="DG18" s="68">
        <f>DG16+"00:15"</f>
        <v>0.33333333333333343</v>
      </c>
      <c r="DH18" s="10">
        <v>74</v>
      </c>
      <c r="DI18" s="10">
        <v>10</v>
      </c>
      <c r="DJ18" s="10">
        <v>5</v>
      </c>
      <c r="DK18" s="10">
        <v>2</v>
      </c>
      <c r="DL18" s="10">
        <v>0</v>
      </c>
      <c r="DM18" s="10">
        <v>1</v>
      </c>
      <c r="DN18" s="10">
        <v>0</v>
      </c>
      <c r="DO18" s="69">
        <f>SUM(DH18:DN18)</f>
        <v>92</v>
      </c>
      <c r="DP18" s="26">
        <f>DH18+DI18+DJ18*1.5+DK18*2.3+DL18*2+DM18*0.4+DN18*0.2</f>
        <v>96.5</v>
      </c>
      <c r="DQ18" s="68">
        <f>DQ16+"00:15"</f>
        <v>0.33333333333333343</v>
      </c>
      <c r="DR18" s="10">
        <v>1</v>
      </c>
      <c r="DS18" s="10">
        <v>0</v>
      </c>
      <c r="DT18" s="10">
        <v>0</v>
      </c>
      <c r="DU18" s="10">
        <v>0</v>
      </c>
      <c r="DV18" s="10">
        <v>0</v>
      </c>
      <c r="DW18" s="10">
        <v>0</v>
      </c>
      <c r="DX18" s="10">
        <v>0</v>
      </c>
      <c r="DY18" s="69">
        <f>SUM(DR18:DX18)</f>
        <v>1</v>
      </c>
      <c r="DZ18" s="26">
        <f>DR18+DS18+DT18*1.5+DU18*2.3+DV18*2+DW18*0.4+DX18*0.2</f>
        <v>1</v>
      </c>
      <c r="EA18" s="68">
        <f>EA16+"00:15"</f>
        <v>0.33333333333333343</v>
      </c>
      <c r="EB18" s="10">
        <v>61</v>
      </c>
      <c r="EC18" s="10">
        <v>10</v>
      </c>
      <c r="ED18" s="10">
        <v>6</v>
      </c>
      <c r="EE18" s="10">
        <v>1</v>
      </c>
      <c r="EF18" s="10">
        <v>0</v>
      </c>
      <c r="EG18" s="10">
        <v>0</v>
      </c>
      <c r="EH18" s="10">
        <v>0</v>
      </c>
      <c r="EI18" s="69">
        <f>SUM(EB18:EH18)</f>
        <v>78</v>
      </c>
      <c r="EJ18" s="26">
        <f>EB18+EC18+ED18*1.5+EE18*2.3+EF18*2+EG18*0.4+EH18*0.2</f>
        <v>82.3</v>
      </c>
      <c r="EK18" s="68">
        <f>EK16+"00:15"</f>
        <v>0.33333333333333343</v>
      </c>
      <c r="EL18" s="10">
        <v>0</v>
      </c>
      <c r="EM18" s="10">
        <v>0</v>
      </c>
      <c r="EN18" s="10">
        <v>0</v>
      </c>
      <c r="EO18" s="10">
        <v>0</v>
      </c>
      <c r="EP18" s="10">
        <v>0</v>
      </c>
      <c r="EQ18" s="10">
        <v>0</v>
      </c>
      <c r="ER18" s="10">
        <v>0</v>
      </c>
      <c r="ES18" s="69">
        <f>SUM(EL18:ER18)</f>
        <v>0</v>
      </c>
      <c r="ET18" s="26">
        <f>EL18+EM18+EN18*1.5+EO18*2.3+EP18*2+EQ18*0.4+ER18*0.2</f>
        <v>0</v>
      </c>
      <c r="EU18" s="68">
        <f>EU16+"00:15"</f>
        <v>0.33333333333333343</v>
      </c>
      <c r="EV18" s="10">
        <v>88</v>
      </c>
      <c r="EW18" s="10">
        <v>21</v>
      </c>
      <c r="EX18" s="10">
        <v>5</v>
      </c>
      <c r="EY18" s="10">
        <v>3</v>
      </c>
      <c r="EZ18" s="10">
        <v>0</v>
      </c>
      <c r="FA18" s="10">
        <v>0</v>
      </c>
      <c r="FB18" s="10">
        <v>0</v>
      </c>
      <c r="FC18" s="69">
        <f>SUM(EV18:FB18)</f>
        <v>117</v>
      </c>
      <c r="FD18" s="26">
        <f>EV18+EW18+EX18*1.5+EY18*2.3+EZ18*2+FA18*0.4+FB18*0.2</f>
        <v>123.4</v>
      </c>
      <c r="FE18" s="68">
        <f>FE16+"00:15"</f>
        <v>0.33333333333333343</v>
      </c>
      <c r="FF18" s="10">
        <v>25</v>
      </c>
      <c r="FG18" s="10">
        <v>4</v>
      </c>
      <c r="FH18" s="10">
        <v>0</v>
      </c>
      <c r="FI18" s="10">
        <v>0</v>
      </c>
      <c r="FJ18" s="10">
        <v>2</v>
      </c>
      <c r="FK18" s="10">
        <v>0</v>
      </c>
      <c r="FL18" s="10">
        <v>0</v>
      </c>
      <c r="FM18" s="69">
        <f>SUM(FF18:FL18)</f>
        <v>31</v>
      </c>
      <c r="FN18" s="26">
        <f>FF18+FG18+FH18*1.5+FI18*2.3+FJ18*2+FK18*0.4+FL18*0.2</f>
        <v>33</v>
      </c>
      <c r="FO18" s="68">
        <f>FO16+"00:15"</f>
        <v>0.33333333333333343</v>
      </c>
      <c r="FP18" s="10">
        <v>38</v>
      </c>
      <c r="FQ18" s="10">
        <v>4</v>
      </c>
      <c r="FR18" s="10">
        <v>0</v>
      </c>
      <c r="FS18" s="10">
        <v>0</v>
      </c>
      <c r="FT18" s="10">
        <v>0</v>
      </c>
      <c r="FU18" s="10">
        <v>0</v>
      </c>
      <c r="FV18" s="10">
        <v>0</v>
      </c>
      <c r="FW18" s="69">
        <f>SUM(FP18:FV18)</f>
        <v>42</v>
      </c>
      <c r="FX18" s="26">
        <f>FP18+FQ18+FR18*1.5+FS18*2.3+FT18*2+FU18*0.4+FV18*0.2</f>
        <v>42</v>
      </c>
      <c r="FY18" s="68">
        <f>FY16+"00:15"</f>
        <v>0.33333333333333343</v>
      </c>
      <c r="FZ18" s="10">
        <v>86</v>
      </c>
      <c r="GA18" s="10">
        <v>13</v>
      </c>
      <c r="GB18" s="10">
        <v>3</v>
      </c>
      <c r="GC18" s="10">
        <v>3</v>
      </c>
      <c r="GD18" s="10">
        <v>0</v>
      </c>
      <c r="GE18" s="10">
        <v>0</v>
      </c>
      <c r="GF18" s="10">
        <v>0</v>
      </c>
      <c r="GG18" s="69">
        <f>SUM(FZ18:GF18)</f>
        <v>105</v>
      </c>
      <c r="GH18" s="26">
        <f>FZ18+GA18+GB18*1.5+GC18*2.3+GD18*2+GE18*0.4+GF18*0.2</f>
        <v>110.4</v>
      </c>
      <c r="GI18" s="68">
        <f>GI16+"00:15"</f>
        <v>0.33333333333333343</v>
      </c>
      <c r="GJ18" s="10">
        <v>0</v>
      </c>
      <c r="GK18" s="10">
        <v>1</v>
      </c>
      <c r="GL18" s="10">
        <v>0</v>
      </c>
      <c r="GM18" s="10">
        <v>0</v>
      </c>
      <c r="GN18" s="10">
        <v>0</v>
      </c>
      <c r="GO18" s="10">
        <v>0</v>
      </c>
      <c r="GP18" s="10">
        <v>0</v>
      </c>
      <c r="GQ18" s="69">
        <f>SUM(GJ18:GP18)</f>
        <v>1</v>
      </c>
      <c r="GR18" s="26">
        <f>GJ18+GK18+GL18*1.5+GM18*2.3+GN18*2+GO18*0.4+GP18*0.2</f>
        <v>1</v>
      </c>
      <c r="GS18" s="68">
        <f>GS16+"00:15"</f>
        <v>0.33333333333333343</v>
      </c>
      <c r="GT18" s="10">
        <v>159</v>
      </c>
      <c r="GU18" s="10">
        <v>23</v>
      </c>
      <c r="GV18" s="10">
        <v>3</v>
      </c>
      <c r="GW18" s="10">
        <v>1</v>
      </c>
      <c r="GX18" s="10">
        <v>2</v>
      </c>
      <c r="GY18" s="10">
        <v>1</v>
      </c>
      <c r="GZ18" s="10">
        <v>0</v>
      </c>
      <c r="HA18" s="69">
        <f>SUM(GT18:GZ18)</f>
        <v>189</v>
      </c>
      <c r="HB18" s="26">
        <f>GT18+GU18+GV18*1.5+GW18*2.3+GX18*2+GY18*0.4+GZ18*0.2</f>
        <v>193.20000000000002</v>
      </c>
      <c r="HC18" s="68">
        <f>HC16+"00:15"</f>
        <v>0.33333333333333343</v>
      </c>
      <c r="HD18" s="10">
        <v>1</v>
      </c>
      <c r="HE18" s="10">
        <v>0</v>
      </c>
      <c r="HF18" s="10">
        <v>0</v>
      </c>
      <c r="HG18" s="10">
        <v>0</v>
      </c>
      <c r="HH18" s="10">
        <v>0</v>
      </c>
      <c r="HI18" s="10">
        <v>0</v>
      </c>
      <c r="HJ18" s="10">
        <v>0</v>
      </c>
      <c r="HK18" s="69">
        <f>SUM(HD18:HJ18)</f>
        <v>1</v>
      </c>
      <c r="HL18" s="26">
        <f>HD18+HE18+HF18*1.5+HG18*2.3+HH18*2+HI18*0.4+HJ18*0.2</f>
        <v>1</v>
      </c>
      <c r="HM18" s="68">
        <f>HM16+"00:15"</f>
        <v>0.33333333333333343</v>
      </c>
      <c r="HN18" s="10">
        <v>145</v>
      </c>
      <c r="HO18" s="10">
        <v>17</v>
      </c>
      <c r="HP18" s="10">
        <v>3</v>
      </c>
      <c r="HQ18" s="10">
        <v>0</v>
      </c>
      <c r="HR18" s="10">
        <v>3</v>
      </c>
      <c r="HS18" s="10">
        <v>0</v>
      </c>
      <c r="HT18" s="10">
        <v>0</v>
      </c>
      <c r="HU18" s="69">
        <f>SUM(HN18:HT18)</f>
        <v>168</v>
      </c>
      <c r="HV18" s="26">
        <f>HN18+HO18+HP18*1.5+HQ18*2.3+HR18*2+HS18*0.4+HT18*0.2</f>
        <v>172.5</v>
      </c>
      <c r="HW18" s="68">
        <f>HW16+"00:15"</f>
        <v>0.33333333333333343</v>
      </c>
      <c r="HX18" s="10">
        <v>100</v>
      </c>
      <c r="HY18" s="10">
        <v>8</v>
      </c>
      <c r="HZ18" s="10">
        <v>5</v>
      </c>
      <c r="IA18" s="10">
        <v>2</v>
      </c>
      <c r="IB18" s="10">
        <v>0</v>
      </c>
      <c r="IC18" s="10">
        <v>1</v>
      </c>
      <c r="ID18" s="10">
        <v>0</v>
      </c>
      <c r="IE18" s="69">
        <f>SUM(HX18:ID18)</f>
        <v>116</v>
      </c>
      <c r="IF18" s="26">
        <f>HX18+HY18+HZ18*1.5+IA18*2.3+IB18*2+IC18*0.4+ID18*0.2</f>
        <v>120.5</v>
      </c>
      <c r="IG18" s="68">
        <f>IG16+"00:15"</f>
        <v>0.33333333333333343</v>
      </c>
      <c r="IH18" s="10">
        <v>0</v>
      </c>
      <c r="II18" s="10">
        <v>0</v>
      </c>
      <c r="IJ18" s="10">
        <v>0</v>
      </c>
      <c r="IK18" s="10">
        <v>0</v>
      </c>
      <c r="IL18" s="10">
        <v>0</v>
      </c>
      <c r="IM18" s="10">
        <v>0</v>
      </c>
      <c r="IN18" s="10">
        <v>0</v>
      </c>
      <c r="IO18" s="69">
        <f>SUM(IH18:IN18)</f>
        <v>0</v>
      </c>
      <c r="IP18" s="26">
        <f>IH18+II18+IJ18*1.5+IK18*2.3+IL18*2+IM18*0.4+IN18*0.2</f>
        <v>0</v>
      </c>
      <c r="IQ18" s="68">
        <f>IQ16+"00:15"</f>
        <v>0.33333333333333343</v>
      </c>
      <c r="IR18" s="70">
        <f t="shared" ref="IR18:IX21" si="120">SUM(AP18,AZ18,DH18,FP18,HX18)</f>
        <v>230</v>
      </c>
      <c r="IS18" s="70">
        <f t="shared" si="120"/>
        <v>26</v>
      </c>
      <c r="IT18" s="70">
        <f t="shared" si="120"/>
        <v>11</v>
      </c>
      <c r="IU18" s="70">
        <f t="shared" si="120"/>
        <v>4</v>
      </c>
      <c r="IV18" s="70">
        <f t="shared" si="120"/>
        <v>0</v>
      </c>
      <c r="IW18" s="70">
        <f t="shared" si="120"/>
        <v>2</v>
      </c>
      <c r="IX18" s="70">
        <f t="shared" si="120"/>
        <v>0</v>
      </c>
      <c r="IY18" s="69">
        <f>SUM(IR18:IX18)</f>
        <v>273</v>
      </c>
      <c r="IZ18" s="26">
        <f>IR18+IS18+IT18*1.5+IU18*2.3+IV18*2+IW18*0.4+IX18*0.2</f>
        <v>282.5</v>
      </c>
      <c r="JA18" s="68">
        <f>JA16+"00:15"</f>
        <v>0.33333333333333343</v>
      </c>
      <c r="JB18" s="70">
        <f t="shared" ref="JB18:JH21" si="121">SUM(B18,L18,V18,AF18,AP18)</f>
        <v>177</v>
      </c>
      <c r="JC18" s="70">
        <f t="shared" si="121"/>
        <v>33</v>
      </c>
      <c r="JD18" s="70">
        <f t="shared" si="121"/>
        <v>4</v>
      </c>
      <c r="JE18" s="70">
        <f t="shared" si="121"/>
        <v>5</v>
      </c>
      <c r="JF18" s="70">
        <f t="shared" si="121"/>
        <v>0</v>
      </c>
      <c r="JG18" s="70">
        <f t="shared" si="121"/>
        <v>1</v>
      </c>
      <c r="JH18" s="70">
        <f t="shared" si="121"/>
        <v>0</v>
      </c>
      <c r="JI18" s="69">
        <f>SUM(JB18:JH18)</f>
        <v>220</v>
      </c>
      <c r="JJ18" s="26">
        <f>JB18+JC18+JD18*1.5+JE18*2.3+JF18*2+JG18*0.4+JH18*0.2</f>
        <v>227.9</v>
      </c>
      <c r="JK18" s="68">
        <f>JK16+"00:15"</f>
        <v>0.33333333333333343</v>
      </c>
      <c r="JL18" s="70">
        <f t="shared" ref="JL18:JR21" si="122">SUM(AF18,CN18,CX18,FF18,HN18)</f>
        <v>203</v>
      </c>
      <c r="JM18" s="70">
        <f t="shared" si="122"/>
        <v>24</v>
      </c>
      <c r="JN18" s="70">
        <f t="shared" si="122"/>
        <v>3</v>
      </c>
      <c r="JO18" s="70">
        <f t="shared" si="122"/>
        <v>0</v>
      </c>
      <c r="JP18" s="70">
        <f t="shared" si="122"/>
        <v>9</v>
      </c>
      <c r="JQ18" s="70">
        <f t="shared" si="122"/>
        <v>0</v>
      </c>
      <c r="JR18" s="70">
        <f t="shared" si="122"/>
        <v>0</v>
      </c>
      <c r="JS18" s="69">
        <f>SUM(JL18:JR18)</f>
        <v>239</v>
      </c>
      <c r="JT18" s="26">
        <f>JL18+JM18+JN18*1.5+JO18*2.3+JP18*2+JQ18*0.4+JR18*0.2</f>
        <v>249.5</v>
      </c>
      <c r="JU18" s="68">
        <f>JU16+"00:15"</f>
        <v>0.33333333333333343</v>
      </c>
      <c r="JV18" s="70">
        <f t="shared" ref="JV18:KB21" si="123">SUM(AZ18,BJ18,BT18,CD18,CN18)</f>
        <v>184</v>
      </c>
      <c r="JW18" s="70">
        <f t="shared" si="123"/>
        <v>31</v>
      </c>
      <c r="JX18" s="70">
        <f t="shared" si="123"/>
        <v>9</v>
      </c>
      <c r="JY18" s="70">
        <f t="shared" si="123"/>
        <v>3</v>
      </c>
      <c r="JZ18" s="70">
        <f t="shared" si="123"/>
        <v>0</v>
      </c>
      <c r="KA18" s="70">
        <f t="shared" si="123"/>
        <v>1</v>
      </c>
      <c r="KB18" s="70">
        <f t="shared" si="123"/>
        <v>0</v>
      </c>
      <c r="KC18" s="69">
        <f>SUM(JV18:KB18)</f>
        <v>228</v>
      </c>
      <c r="KD18" s="26">
        <f>JV18+JW18+JX18*1.5+JY18*2.3+JZ18*2+KA18*0.4+KB18*0.2</f>
        <v>235.8</v>
      </c>
      <c r="KE18" s="68">
        <f>KE16+"00:15"</f>
        <v>0.33333333333333343</v>
      </c>
      <c r="KF18" s="70">
        <f t="shared" ref="KF18:KL21" si="124">SUM(V18,CD18,EL18,EV18,HD18)</f>
        <v>156</v>
      </c>
      <c r="KG18" s="70">
        <f t="shared" si="124"/>
        <v>42</v>
      </c>
      <c r="KH18" s="70">
        <f t="shared" si="124"/>
        <v>5</v>
      </c>
      <c r="KI18" s="70">
        <f t="shared" si="124"/>
        <v>7</v>
      </c>
      <c r="KJ18" s="70">
        <f t="shared" si="124"/>
        <v>0</v>
      </c>
      <c r="KK18" s="70">
        <f t="shared" si="124"/>
        <v>1</v>
      </c>
      <c r="KL18" s="70">
        <f t="shared" si="124"/>
        <v>0</v>
      </c>
      <c r="KM18" s="69">
        <f>SUM(KF18:KL18)</f>
        <v>211</v>
      </c>
      <c r="KN18" s="26">
        <f>KF18+KG18+KH18*1.5+KI18*2.3+KJ18*2+KK18*0.4+KL18*0.2</f>
        <v>222</v>
      </c>
      <c r="KO18" s="68">
        <f>KO16+"00:15"</f>
        <v>0.33333333333333343</v>
      </c>
      <c r="KP18" s="70">
        <f t="shared" ref="KP18:KV21" si="125">SUM(CX18,DH18,DR18,EB18,EL18)</f>
        <v>160</v>
      </c>
      <c r="KQ18" s="70">
        <f t="shared" si="125"/>
        <v>21</v>
      </c>
      <c r="KR18" s="70">
        <f t="shared" si="125"/>
        <v>11</v>
      </c>
      <c r="KS18" s="70">
        <f t="shared" si="125"/>
        <v>3</v>
      </c>
      <c r="KT18" s="70">
        <f t="shared" si="125"/>
        <v>4</v>
      </c>
      <c r="KU18" s="70">
        <f t="shared" si="125"/>
        <v>1</v>
      </c>
      <c r="KV18" s="70">
        <f t="shared" si="125"/>
        <v>0</v>
      </c>
      <c r="KW18" s="69">
        <f>SUM(KP18:KV18)</f>
        <v>200</v>
      </c>
      <c r="KX18" s="26">
        <f>KP18+KQ18+KR18*1.5+KS18*2.3+KT18*2+KU18*0.4+KV18*0.2</f>
        <v>212.8</v>
      </c>
      <c r="KY18" s="68">
        <f>KY16+"00:15"</f>
        <v>0.33333333333333343</v>
      </c>
      <c r="KZ18" s="70">
        <f t="shared" ref="KZ18:LF21" si="126">SUM(L18,BT18,EB18,GJ18,GT18)</f>
        <v>309</v>
      </c>
      <c r="LA18" s="70">
        <f t="shared" si="126"/>
        <v>43</v>
      </c>
      <c r="LB18" s="70">
        <f t="shared" si="126"/>
        <v>12</v>
      </c>
      <c r="LC18" s="70">
        <f t="shared" si="126"/>
        <v>3</v>
      </c>
      <c r="LD18" s="70">
        <f t="shared" si="126"/>
        <v>2</v>
      </c>
      <c r="LE18" s="70">
        <f t="shared" si="126"/>
        <v>1</v>
      </c>
      <c r="LF18" s="70">
        <f t="shared" si="126"/>
        <v>0</v>
      </c>
      <c r="LG18" s="69">
        <f>SUM(KZ18:LF18)</f>
        <v>370</v>
      </c>
      <c r="LH18" s="26">
        <f>KZ18+LA18+LB18*1.5+LC18*2.3+LD18*2+LE18*0.4+LF18*0.2</f>
        <v>381.29999999999995</v>
      </c>
      <c r="LI18" s="68">
        <f>LI16+"00:15"</f>
        <v>0.33333333333333343</v>
      </c>
      <c r="LJ18" s="70">
        <f t="shared" ref="LJ18:LP21" si="127">SUM(EV18,FF18,FP18,FZ18,GJ18)</f>
        <v>237</v>
      </c>
      <c r="LK18" s="70">
        <f t="shared" si="127"/>
        <v>43</v>
      </c>
      <c r="LL18" s="70">
        <f t="shared" si="127"/>
        <v>8</v>
      </c>
      <c r="LM18" s="70">
        <f t="shared" si="127"/>
        <v>6</v>
      </c>
      <c r="LN18" s="70">
        <f t="shared" si="127"/>
        <v>2</v>
      </c>
      <c r="LO18" s="70">
        <f t="shared" si="127"/>
        <v>0</v>
      </c>
      <c r="LP18" s="70">
        <f t="shared" si="127"/>
        <v>0</v>
      </c>
      <c r="LQ18" s="69">
        <f>SUM(LJ18:LP18)</f>
        <v>296</v>
      </c>
      <c r="LR18" s="26">
        <f>LJ18+LK18+LL18*1.5+LM18*2.3+LN18*2+LO18*0.4+LP18*0.2</f>
        <v>309.8</v>
      </c>
      <c r="LS18" s="68">
        <f>LS16+"00:15"</f>
        <v>0.33333333333333343</v>
      </c>
      <c r="LT18" s="70">
        <f t="shared" ref="LT18:LZ21" si="128">SUM(B18,BJ18,DR18,FZ18,IH18)</f>
        <v>265</v>
      </c>
      <c r="LU18" s="70">
        <f t="shared" si="128"/>
        <v>41</v>
      </c>
      <c r="LV18" s="70">
        <f t="shared" si="128"/>
        <v>12</v>
      </c>
      <c r="LW18" s="70">
        <f t="shared" si="128"/>
        <v>6</v>
      </c>
      <c r="LX18" s="70">
        <f t="shared" si="128"/>
        <v>0</v>
      </c>
      <c r="LY18" s="70">
        <f t="shared" si="128"/>
        <v>1</v>
      </c>
      <c r="LZ18" s="70">
        <f t="shared" si="128"/>
        <v>0</v>
      </c>
      <c r="MA18" s="69">
        <f>SUM(LT18:LZ18)</f>
        <v>325</v>
      </c>
      <c r="MB18" s="26">
        <f>LT18+LU18+LV18*1.5+LW18*2.3+LX18*2+LY18*0.4+LZ18*0.2</f>
        <v>338.2</v>
      </c>
      <c r="MC18" s="68">
        <f>MC16+"00:15"</f>
        <v>0.33333333333333343</v>
      </c>
      <c r="MD18" s="70">
        <f t="shared" ref="MD18:MJ21" si="129">SUM(GT18,HD18,HN18,HX18,IH18)</f>
        <v>405</v>
      </c>
      <c r="ME18" s="70">
        <f t="shared" si="129"/>
        <v>48</v>
      </c>
      <c r="MF18" s="70">
        <f t="shared" si="129"/>
        <v>11</v>
      </c>
      <c r="MG18" s="70">
        <f t="shared" si="129"/>
        <v>3</v>
      </c>
      <c r="MH18" s="70">
        <f t="shared" si="129"/>
        <v>5</v>
      </c>
      <c r="MI18" s="70">
        <f t="shared" si="129"/>
        <v>2</v>
      </c>
      <c r="MJ18" s="70">
        <f t="shared" si="129"/>
        <v>0</v>
      </c>
      <c r="MK18" s="69">
        <f>SUM(MD18:MJ18)</f>
        <v>474</v>
      </c>
      <c r="ML18" s="26">
        <f>MD18+ME18+MF18*1.5+MG18*2.3+MH18*2+MI18*0.4+MJ18*0.2</f>
        <v>487.2</v>
      </c>
      <c r="MM18" s="68">
        <f>MM16+"00:15"</f>
        <v>0.33333333333333343</v>
      </c>
      <c r="MN18" s="70">
        <f t="shared" ref="MN18:MT21" si="130">SUM(IR18,JL18,KF18,KZ18,LT18)</f>
        <v>1163</v>
      </c>
      <c r="MO18" s="70">
        <f t="shared" si="130"/>
        <v>176</v>
      </c>
      <c r="MP18" s="70">
        <f t="shared" si="130"/>
        <v>43</v>
      </c>
      <c r="MQ18" s="70">
        <f t="shared" si="130"/>
        <v>20</v>
      </c>
      <c r="MR18" s="70">
        <f t="shared" si="130"/>
        <v>11</v>
      </c>
      <c r="MS18" s="70">
        <f t="shared" si="130"/>
        <v>5</v>
      </c>
      <c r="MT18" s="70">
        <f t="shared" si="130"/>
        <v>0</v>
      </c>
      <c r="MU18" s="69">
        <f>SUM(MN18:MT18)</f>
        <v>1418</v>
      </c>
      <c r="MV18" s="26">
        <f>MN18+MO18+MP18*1.5+MQ18*2.3+MR18*2+MS18*0.4+MT18*0.2</f>
        <v>1473.5</v>
      </c>
    </row>
    <row r="19" spans="1:360" s="53" customFormat="1" ht="12.95" customHeight="1" x14ac:dyDescent="0.25">
      <c r="A19" s="68">
        <f t="shared" ref="A19:A21" si="131">A18+"00:15"</f>
        <v>0.34375000000000011</v>
      </c>
      <c r="B19" s="10">
        <v>72</v>
      </c>
      <c r="C19" s="10">
        <v>11</v>
      </c>
      <c r="D19" s="10">
        <v>1</v>
      </c>
      <c r="E19" s="10">
        <v>1</v>
      </c>
      <c r="F19" s="10">
        <v>2</v>
      </c>
      <c r="G19" s="10">
        <v>0</v>
      </c>
      <c r="H19" s="10">
        <v>0</v>
      </c>
      <c r="I19" s="69">
        <f>SUM(B19:H19)</f>
        <v>87</v>
      </c>
      <c r="J19" s="26">
        <f t="shared" ref="J19:J21" si="132">B19+C19+D19*1.5+E19*2.3+F19*2+G19*0.4+H19*0.2</f>
        <v>90.8</v>
      </c>
      <c r="K19" s="68">
        <f t="shared" ref="K19:K21" si="133">K18+"00:15"</f>
        <v>0.34375000000000011</v>
      </c>
      <c r="L19" s="10">
        <v>52</v>
      </c>
      <c r="M19" s="10">
        <v>1</v>
      </c>
      <c r="N19" s="10">
        <v>4</v>
      </c>
      <c r="O19" s="10">
        <v>0</v>
      </c>
      <c r="P19" s="10">
        <v>6</v>
      </c>
      <c r="Q19" s="10">
        <v>1</v>
      </c>
      <c r="R19" s="10">
        <v>0</v>
      </c>
      <c r="S19" s="69">
        <f>SUM(L19:R19)</f>
        <v>64</v>
      </c>
      <c r="T19" s="26">
        <f t="shared" ref="T19:T21" si="134">L19+M19+N19*1.5+O19*2.3+P19*2+Q19*0.4+R19*0.2</f>
        <v>71.400000000000006</v>
      </c>
      <c r="U19" s="68">
        <f t="shared" ref="U19:U21" si="135">U18+"00:15"</f>
        <v>0.34375000000000011</v>
      </c>
      <c r="V19" s="10">
        <v>52</v>
      </c>
      <c r="W19" s="10">
        <v>10</v>
      </c>
      <c r="X19" s="10">
        <v>2</v>
      </c>
      <c r="Y19" s="10">
        <v>3</v>
      </c>
      <c r="Z19" s="10">
        <v>2</v>
      </c>
      <c r="AA19" s="10">
        <v>0</v>
      </c>
      <c r="AB19" s="10">
        <v>0</v>
      </c>
      <c r="AC19" s="69">
        <f>SUM(V19:AB19)</f>
        <v>69</v>
      </c>
      <c r="AD19" s="26">
        <f t="shared" ref="AD19:AD21" si="136">V19+W19+X19*1.5+Y19*2.3+Z19*2+AA19*0.4+AB19*0.2</f>
        <v>75.900000000000006</v>
      </c>
      <c r="AE19" s="68">
        <f t="shared" ref="AE19:AE21" si="137">AE18+"00:15"</f>
        <v>0.34375000000000011</v>
      </c>
      <c r="AF19" s="10">
        <v>4</v>
      </c>
      <c r="AG19" s="10">
        <v>2</v>
      </c>
      <c r="AH19" s="10">
        <v>1</v>
      </c>
      <c r="AI19" s="10">
        <v>0</v>
      </c>
      <c r="AJ19" s="10">
        <v>0</v>
      </c>
      <c r="AK19" s="10">
        <v>0</v>
      </c>
      <c r="AL19" s="10">
        <v>0</v>
      </c>
      <c r="AM19" s="69">
        <f>SUM(AF19:AL19)</f>
        <v>7</v>
      </c>
      <c r="AN19" s="26">
        <f t="shared" ref="AN19:AN21" si="138">AF19+AG19+AH19*1.5+AI19*2.3+AJ19*2+AK19*0.4+AL19*0.2</f>
        <v>7.5</v>
      </c>
      <c r="AO19" s="68">
        <f t="shared" ref="AO19:AO21" si="139">AO18+"00:15"</f>
        <v>0.34375000000000011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69">
        <f>SUM(AP19:AV19)</f>
        <v>0</v>
      </c>
      <c r="AX19" s="26">
        <f t="shared" ref="AX19:AX21" si="140">AP19+AQ19+AR19*1.5+AS19*2.3+AT19*2+AU19*0.4+AV19*0.2</f>
        <v>0</v>
      </c>
      <c r="AY19" s="68">
        <f t="shared" ref="AY19:AY21" si="141">AY18+"00:15"</f>
        <v>0.34375000000000011</v>
      </c>
      <c r="AZ19" s="10">
        <v>13</v>
      </c>
      <c r="BA19" s="10">
        <v>1</v>
      </c>
      <c r="BB19" s="10">
        <v>1</v>
      </c>
      <c r="BC19" s="10">
        <v>0</v>
      </c>
      <c r="BD19" s="10">
        <v>0</v>
      </c>
      <c r="BE19" s="10">
        <v>0</v>
      </c>
      <c r="BF19" s="10">
        <v>0</v>
      </c>
      <c r="BG19" s="69">
        <f>SUM(AZ19:BF19)</f>
        <v>15</v>
      </c>
      <c r="BH19" s="26">
        <f t="shared" ref="BH19:BH21" si="142">AZ19+BA19+BB19*1.5+BC19*2.3+BD19*2+BE19*0.4+BF19*0.2</f>
        <v>15.5</v>
      </c>
      <c r="BI19" s="68">
        <f t="shared" ref="BI19:BI21" si="143">BI18+"00:15"</f>
        <v>0.34375000000000011</v>
      </c>
      <c r="BJ19" s="10">
        <v>85</v>
      </c>
      <c r="BK19" s="10">
        <v>16</v>
      </c>
      <c r="BL19" s="10">
        <v>5</v>
      </c>
      <c r="BM19" s="10">
        <v>1</v>
      </c>
      <c r="BN19" s="10">
        <v>0</v>
      </c>
      <c r="BO19" s="10">
        <v>1</v>
      </c>
      <c r="BP19" s="10">
        <v>0</v>
      </c>
      <c r="BQ19" s="69">
        <f>SUM(BJ19:BP19)</f>
        <v>108</v>
      </c>
      <c r="BR19" s="26">
        <f t="shared" ref="BR19:BR21" si="144">BJ19+BK19+BL19*1.5+BM19*2.3+BN19*2+BO19*0.4+BP19*0.2</f>
        <v>111.2</v>
      </c>
      <c r="BS19" s="68">
        <f t="shared" ref="BS19:BS21" si="145">BS18+"00:15"</f>
        <v>0.34375000000000011</v>
      </c>
      <c r="BT19" s="10">
        <v>54</v>
      </c>
      <c r="BU19" s="10">
        <v>10</v>
      </c>
      <c r="BV19" s="10">
        <v>1</v>
      </c>
      <c r="BW19" s="10">
        <v>0</v>
      </c>
      <c r="BX19" s="10">
        <v>0</v>
      </c>
      <c r="BY19" s="10">
        <v>0</v>
      </c>
      <c r="BZ19" s="10">
        <v>0</v>
      </c>
      <c r="CA19" s="69">
        <f>SUM(BT19:BZ19)</f>
        <v>65</v>
      </c>
      <c r="CB19" s="26">
        <f t="shared" ref="CB19:CB21" si="146">BT19+BU19+BV19*1.5+BW19*2.3+BX19*2+BY19*0.4+BZ19*0.2</f>
        <v>65.5</v>
      </c>
      <c r="CC19" s="68">
        <f t="shared" ref="CC19:CC21" si="147">CC18+"00:15"</f>
        <v>0.34375000000000011</v>
      </c>
      <c r="CD19" s="10">
        <v>10</v>
      </c>
      <c r="CE19" s="10">
        <v>3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69">
        <f>SUM(CD19:CJ19)</f>
        <v>13</v>
      </c>
      <c r="CL19" s="26">
        <f t="shared" ref="CL19:CL21" si="148">CD19+CE19+CF19*1.5+CG19*2.3+CH19*2+CI19*0.4+CJ19*0.2</f>
        <v>13</v>
      </c>
      <c r="CM19" s="68">
        <f t="shared" ref="CM19:CM21" si="149">CM18+"00:15"</f>
        <v>0.34375000000000011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0</v>
      </c>
      <c r="CU19" s="69">
        <f>SUM(CN19:CT19)</f>
        <v>0</v>
      </c>
      <c r="CV19" s="26">
        <f t="shared" ref="CV19:CV21" si="150">CN19+CO19+CP19*1.5+CQ19*2.3+CR19*2+CS19*0.4+CT19*0.2</f>
        <v>0</v>
      </c>
      <c r="CW19" s="68">
        <f t="shared" ref="CW19:CW21" si="151">CW18+"00:15"</f>
        <v>0.34375000000000011</v>
      </c>
      <c r="CX19" s="10">
        <v>31</v>
      </c>
      <c r="CY19" s="10">
        <v>3</v>
      </c>
      <c r="CZ19" s="10">
        <v>1</v>
      </c>
      <c r="DA19" s="10">
        <v>0</v>
      </c>
      <c r="DB19" s="10">
        <v>0</v>
      </c>
      <c r="DC19" s="10">
        <v>0</v>
      </c>
      <c r="DD19" s="10">
        <v>0</v>
      </c>
      <c r="DE19" s="69">
        <f>SUM(CX19:DD19)</f>
        <v>35</v>
      </c>
      <c r="DF19" s="26">
        <f t="shared" ref="DF19:DF21" si="152">CX19+CY19+CZ19*1.5+DA19*2.3+DB19*2+DC19*0.4+DD19*0.2</f>
        <v>35.5</v>
      </c>
      <c r="DG19" s="68">
        <f t="shared" ref="DG19:DG21" si="153">DG18+"00:15"</f>
        <v>0.34375000000000011</v>
      </c>
      <c r="DH19" s="10">
        <v>65</v>
      </c>
      <c r="DI19" s="10">
        <v>12</v>
      </c>
      <c r="DJ19" s="10">
        <v>5</v>
      </c>
      <c r="DK19" s="10">
        <v>1</v>
      </c>
      <c r="DL19" s="10">
        <v>0</v>
      </c>
      <c r="DM19" s="10">
        <v>0</v>
      </c>
      <c r="DN19" s="10">
        <v>0</v>
      </c>
      <c r="DO19" s="69">
        <f>SUM(DH19:DN19)</f>
        <v>83</v>
      </c>
      <c r="DP19" s="26">
        <f t="shared" ref="DP19:DP21" si="154">DH19+DI19+DJ19*1.5+DK19*2.3+DL19*2+DM19*0.4+DN19*0.2</f>
        <v>86.8</v>
      </c>
      <c r="DQ19" s="68">
        <f t="shared" ref="DQ19:DQ21" si="155">DQ18+"00:15"</f>
        <v>0.34375000000000011</v>
      </c>
      <c r="DR19" s="10">
        <v>0</v>
      </c>
      <c r="DS19" s="10">
        <v>0</v>
      </c>
      <c r="DT19" s="10">
        <v>0</v>
      </c>
      <c r="DU19" s="10">
        <v>0</v>
      </c>
      <c r="DV19" s="10">
        <v>0</v>
      </c>
      <c r="DW19" s="10">
        <v>0</v>
      </c>
      <c r="DX19" s="10">
        <v>0</v>
      </c>
      <c r="DY19" s="69">
        <f>SUM(DR19:DX19)</f>
        <v>0</v>
      </c>
      <c r="DZ19" s="26">
        <f t="shared" ref="DZ19:DZ21" si="156">DR19+DS19+DT19*1.5+DU19*2.3+DV19*2+DW19*0.4+DX19*0.2</f>
        <v>0</v>
      </c>
      <c r="EA19" s="68">
        <f t="shared" ref="EA19:EA21" si="157">EA18+"00:15"</f>
        <v>0.34375000000000011</v>
      </c>
      <c r="EB19" s="10">
        <v>71</v>
      </c>
      <c r="EC19" s="10">
        <v>14</v>
      </c>
      <c r="ED19" s="10">
        <v>3</v>
      </c>
      <c r="EE19" s="10">
        <v>2</v>
      </c>
      <c r="EF19" s="10">
        <v>0</v>
      </c>
      <c r="EG19" s="10">
        <v>1</v>
      </c>
      <c r="EH19" s="10">
        <v>0</v>
      </c>
      <c r="EI19" s="69">
        <f>SUM(EB19:EH19)</f>
        <v>91</v>
      </c>
      <c r="EJ19" s="26">
        <f t="shared" ref="EJ19:EJ21" si="158">EB19+EC19+ED19*1.5+EE19*2.3+EF19*2+EG19*0.4+EH19*0.2</f>
        <v>94.5</v>
      </c>
      <c r="EK19" s="68">
        <f t="shared" ref="EK19:EK21" si="159">EK18+"00:15"</f>
        <v>0.34375000000000011</v>
      </c>
      <c r="EL19" s="10">
        <v>0</v>
      </c>
      <c r="EM19" s="10">
        <v>0</v>
      </c>
      <c r="EN19" s="10">
        <v>0</v>
      </c>
      <c r="EO19" s="10">
        <v>0</v>
      </c>
      <c r="EP19" s="10">
        <v>0</v>
      </c>
      <c r="EQ19" s="10">
        <v>0</v>
      </c>
      <c r="ER19" s="10">
        <v>0</v>
      </c>
      <c r="ES19" s="69">
        <f>SUM(EL19:ER19)</f>
        <v>0</v>
      </c>
      <c r="ET19" s="26">
        <f t="shared" ref="ET19:ET21" si="160">EL19+EM19+EN19*1.5+EO19*2.3+EP19*2+EQ19*0.4+ER19*0.2</f>
        <v>0</v>
      </c>
      <c r="EU19" s="68">
        <f t="shared" ref="EU19:EU21" si="161">EU18+"00:15"</f>
        <v>0.34375000000000011</v>
      </c>
      <c r="EV19" s="10">
        <v>114</v>
      </c>
      <c r="EW19" s="10">
        <v>25</v>
      </c>
      <c r="EX19" s="10">
        <v>1</v>
      </c>
      <c r="EY19" s="10">
        <v>2</v>
      </c>
      <c r="EZ19" s="10">
        <v>0</v>
      </c>
      <c r="FA19" s="10">
        <v>1</v>
      </c>
      <c r="FB19" s="10">
        <v>0</v>
      </c>
      <c r="FC19" s="69">
        <f>SUM(EV19:FB19)</f>
        <v>143</v>
      </c>
      <c r="FD19" s="26">
        <f t="shared" ref="FD19:FD21" si="162">EV19+EW19+EX19*1.5+EY19*2.3+EZ19*2+FA19*0.4+FB19*0.2</f>
        <v>145.5</v>
      </c>
      <c r="FE19" s="68">
        <f t="shared" ref="FE19:FE21" si="163">FE18+"00:15"</f>
        <v>0.34375000000000011</v>
      </c>
      <c r="FF19" s="10">
        <v>23</v>
      </c>
      <c r="FG19" s="10">
        <v>5</v>
      </c>
      <c r="FH19" s="10">
        <v>3</v>
      </c>
      <c r="FI19" s="10">
        <v>0</v>
      </c>
      <c r="FJ19" s="10">
        <v>0</v>
      </c>
      <c r="FK19" s="10">
        <v>0</v>
      </c>
      <c r="FL19" s="10">
        <v>0</v>
      </c>
      <c r="FM19" s="69">
        <f>SUM(FF19:FL19)</f>
        <v>31</v>
      </c>
      <c r="FN19" s="26">
        <f t="shared" ref="FN19:FN21" si="164">FF19+FG19+FH19*1.5+FI19*2.3+FJ19*2+FK19*0.4+FL19*0.2</f>
        <v>32.5</v>
      </c>
      <c r="FO19" s="68">
        <f t="shared" ref="FO19:FO21" si="165">FO18+"00:15"</f>
        <v>0.34375000000000011</v>
      </c>
      <c r="FP19" s="10">
        <v>66</v>
      </c>
      <c r="FQ19" s="10">
        <v>6</v>
      </c>
      <c r="FR19" s="10">
        <v>1</v>
      </c>
      <c r="FS19" s="10">
        <v>0</v>
      </c>
      <c r="FT19" s="10">
        <v>1</v>
      </c>
      <c r="FU19" s="10">
        <v>0</v>
      </c>
      <c r="FV19" s="10">
        <v>0</v>
      </c>
      <c r="FW19" s="69">
        <f>SUM(FP19:FV19)</f>
        <v>74</v>
      </c>
      <c r="FX19" s="26">
        <f t="shared" ref="FX19:FX21" si="166">FP19+FQ19+FR19*1.5+FS19*2.3+FT19*2+FU19*0.4+FV19*0.2</f>
        <v>75.5</v>
      </c>
      <c r="FY19" s="68">
        <f t="shared" ref="FY19:FY21" si="167">FY18+"00:15"</f>
        <v>0.34375000000000011</v>
      </c>
      <c r="FZ19" s="10">
        <v>75</v>
      </c>
      <c r="GA19" s="10">
        <v>18</v>
      </c>
      <c r="GB19" s="10">
        <v>1</v>
      </c>
      <c r="GC19" s="10">
        <v>2</v>
      </c>
      <c r="GD19" s="10">
        <v>1</v>
      </c>
      <c r="GE19" s="10">
        <v>0</v>
      </c>
      <c r="GF19" s="10">
        <v>0</v>
      </c>
      <c r="GG19" s="69">
        <f>SUM(FZ19:GF19)</f>
        <v>97</v>
      </c>
      <c r="GH19" s="26">
        <f t="shared" ref="GH19:GH21" si="168">FZ19+GA19+GB19*1.5+GC19*2.3+GD19*2+GE19*0.4+GF19*0.2</f>
        <v>101.1</v>
      </c>
      <c r="GI19" s="68">
        <f t="shared" ref="GI19:GI21" si="169">GI18+"00:15"</f>
        <v>0.34375000000000011</v>
      </c>
      <c r="GJ19" s="10">
        <v>1</v>
      </c>
      <c r="GK19" s="10">
        <v>0</v>
      </c>
      <c r="GL19" s="10">
        <v>0</v>
      </c>
      <c r="GM19" s="10">
        <v>0</v>
      </c>
      <c r="GN19" s="10">
        <v>0</v>
      </c>
      <c r="GO19" s="10">
        <v>0</v>
      </c>
      <c r="GP19" s="10">
        <v>0</v>
      </c>
      <c r="GQ19" s="69">
        <f>SUM(GJ19:GP19)</f>
        <v>1</v>
      </c>
      <c r="GR19" s="26">
        <f t="shared" ref="GR19:GR21" si="170">GJ19+GK19+GL19*1.5+GM19*2.3+GN19*2+GO19*0.4+GP19*0.2</f>
        <v>1</v>
      </c>
      <c r="GS19" s="68">
        <f t="shared" ref="GS19:GS21" si="171">GS18+"00:15"</f>
        <v>0.34375000000000011</v>
      </c>
      <c r="GT19" s="10">
        <v>155</v>
      </c>
      <c r="GU19" s="10">
        <v>18</v>
      </c>
      <c r="GV19" s="10">
        <v>3</v>
      </c>
      <c r="GW19" s="10">
        <v>1</v>
      </c>
      <c r="GX19" s="10">
        <v>0</v>
      </c>
      <c r="GY19" s="10">
        <v>0</v>
      </c>
      <c r="GZ19" s="10">
        <v>0</v>
      </c>
      <c r="HA19" s="69">
        <f>SUM(GT19:GZ19)</f>
        <v>177</v>
      </c>
      <c r="HB19" s="26">
        <f t="shared" ref="HB19:HB21" si="172">GT19+GU19+GV19*1.5+GW19*2.3+GX19*2+GY19*0.4+GZ19*0.2</f>
        <v>179.8</v>
      </c>
      <c r="HC19" s="68">
        <f t="shared" ref="HC19:HC21" si="173">HC18+"00:15"</f>
        <v>0.34375000000000011</v>
      </c>
      <c r="HD19" s="10">
        <v>0</v>
      </c>
      <c r="HE19" s="10">
        <v>0</v>
      </c>
      <c r="HF19" s="10">
        <v>0</v>
      </c>
      <c r="HG19" s="10">
        <v>0</v>
      </c>
      <c r="HH19" s="10">
        <v>0</v>
      </c>
      <c r="HI19" s="10">
        <v>0</v>
      </c>
      <c r="HJ19" s="10">
        <v>0</v>
      </c>
      <c r="HK19" s="69">
        <f>SUM(HD19:HJ19)</f>
        <v>0</v>
      </c>
      <c r="HL19" s="26">
        <f t="shared" ref="HL19:HL21" si="174">HD19+HE19+HF19*1.5+HG19*2.3+HH19*2+HI19*0.4+HJ19*0.2</f>
        <v>0</v>
      </c>
      <c r="HM19" s="68">
        <f t="shared" ref="HM19:HM21" si="175">HM18+"00:15"</f>
        <v>0.34375000000000011</v>
      </c>
      <c r="HN19" s="10">
        <v>172</v>
      </c>
      <c r="HO19" s="10">
        <v>5</v>
      </c>
      <c r="HP19" s="10">
        <v>0</v>
      </c>
      <c r="HQ19" s="10">
        <v>0</v>
      </c>
      <c r="HR19" s="10">
        <v>5</v>
      </c>
      <c r="HS19" s="10">
        <v>0</v>
      </c>
      <c r="HT19" s="10">
        <v>0</v>
      </c>
      <c r="HU19" s="69">
        <f>SUM(HN19:HT19)</f>
        <v>182</v>
      </c>
      <c r="HV19" s="26">
        <f t="shared" ref="HV19:HV21" si="176">HN19+HO19+HP19*1.5+HQ19*2.3+HR19*2+HS19*0.4+HT19*0.2</f>
        <v>187</v>
      </c>
      <c r="HW19" s="68">
        <f t="shared" ref="HW19:HW21" si="177">HW18+"00:15"</f>
        <v>0.34375000000000011</v>
      </c>
      <c r="HX19" s="10">
        <v>89</v>
      </c>
      <c r="HY19" s="10">
        <v>14</v>
      </c>
      <c r="HZ19" s="10">
        <v>2</v>
      </c>
      <c r="IA19" s="10">
        <v>2</v>
      </c>
      <c r="IB19" s="10">
        <v>0</v>
      </c>
      <c r="IC19" s="10">
        <v>2</v>
      </c>
      <c r="ID19" s="10">
        <v>0</v>
      </c>
      <c r="IE19" s="69">
        <f>SUM(HX19:ID19)</f>
        <v>109</v>
      </c>
      <c r="IF19" s="26">
        <f t="shared" ref="IF19:IF21" si="178">HX19+HY19+HZ19*1.5+IA19*2.3+IB19*2+IC19*0.4+ID19*0.2</f>
        <v>111.39999999999999</v>
      </c>
      <c r="IG19" s="68">
        <f t="shared" ref="IG19:IG21" si="179">IG18+"00:15"</f>
        <v>0.34375000000000011</v>
      </c>
      <c r="IH19" s="10">
        <v>0</v>
      </c>
      <c r="II19" s="10">
        <v>0</v>
      </c>
      <c r="IJ19" s="10">
        <v>0</v>
      </c>
      <c r="IK19" s="10">
        <v>0</v>
      </c>
      <c r="IL19" s="10">
        <v>0</v>
      </c>
      <c r="IM19" s="10">
        <v>0</v>
      </c>
      <c r="IN19" s="10">
        <v>0</v>
      </c>
      <c r="IO19" s="69">
        <f>SUM(IH19:IN19)</f>
        <v>0</v>
      </c>
      <c r="IP19" s="26">
        <f t="shared" ref="IP19:IP21" si="180">IH19+II19+IJ19*1.5+IK19*2.3+IL19*2+IM19*0.4+IN19*0.2</f>
        <v>0</v>
      </c>
      <c r="IQ19" s="68">
        <f t="shared" ref="IQ19:IQ21" si="181">IQ18+"00:15"</f>
        <v>0.34375000000000011</v>
      </c>
      <c r="IR19" s="70">
        <f t="shared" si="120"/>
        <v>233</v>
      </c>
      <c r="IS19" s="70">
        <f t="shared" si="120"/>
        <v>33</v>
      </c>
      <c r="IT19" s="70">
        <f t="shared" si="120"/>
        <v>9</v>
      </c>
      <c r="IU19" s="70">
        <f t="shared" si="120"/>
        <v>3</v>
      </c>
      <c r="IV19" s="70">
        <f t="shared" si="120"/>
        <v>1</v>
      </c>
      <c r="IW19" s="70">
        <f t="shared" si="120"/>
        <v>2</v>
      </c>
      <c r="IX19" s="70">
        <f t="shared" si="120"/>
        <v>0</v>
      </c>
      <c r="IY19" s="69">
        <f>SUM(IR19:IX19)</f>
        <v>281</v>
      </c>
      <c r="IZ19" s="26">
        <f t="shared" ref="IZ19:IZ21" si="182">IR19+IS19+IT19*1.5+IU19*2.3+IV19*2+IW19*0.4+IX19*0.2</f>
        <v>289.2</v>
      </c>
      <c r="JA19" s="68">
        <f t="shared" ref="JA19:JA21" si="183">JA18+"00:15"</f>
        <v>0.34375000000000011</v>
      </c>
      <c r="JB19" s="70">
        <f t="shared" si="121"/>
        <v>180</v>
      </c>
      <c r="JC19" s="70">
        <f t="shared" si="121"/>
        <v>24</v>
      </c>
      <c r="JD19" s="70">
        <f t="shared" si="121"/>
        <v>8</v>
      </c>
      <c r="JE19" s="70">
        <f t="shared" si="121"/>
        <v>4</v>
      </c>
      <c r="JF19" s="70">
        <f t="shared" si="121"/>
        <v>10</v>
      </c>
      <c r="JG19" s="70">
        <f t="shared" si="121"/>
        <v>1</v>
      </c>
      <c r="JH19" s="70">
        <f t="shared" si="121"/>
        <v>0</v>
      </c>
      <c r="JI19" s="69">
        <f>SUM(JB19:JH19)</f>
        <v>227</v>
      </c>
      <c r="JJ19" s="26">
        <f t="shared" ref="JJ19:JJ21" si="184">JB19+JC19+JD19*1.5+JE19*2.3+JF19*2+JG19*0.4+JH19*0.2</f>
        <v>245.6</v>
      </c>
      <c r="JK19" s="68">
        <f t="shared" ref="JK19:JK21" si="185">JK18+"00:15"</f>
        <v>0.34375000000000011</v>
      </c>
      <c r="JL19" s="70">
        <f t="shared" si="122"/>
        <v>230</v>
      </c>
      <c r="JM19" s="70">
        <f t="shared" si="122"/>
        <v>15</v>
      </c>
      <c r="JN19" s="70">
        <f t="shared" si="122"/>
        <v>5</v>
      </c>
      <c r="JO19" s="70">
        <f t="shared" si="122"/>
        <v>0</v>
      </c>
      <c r="JP19" s="70">
        <f t="shared" si="122"/>
        <v>5</v>
      </c>
      <c r="JQ19" s="70">
        <f t="shared" si="122"/>
        <v>0</v>
      </c>
      <c r="JR19" s="70">
        <f t="shared" si="122"/>
        <v>0</v>
      </c>
      <c r="JS19" s="69">
        <f>SUM(JL19:JR19)</f>
        <v>255</v>
      </c>
      <c r="JT19" s="26">
        <f t="shared" ref="JT19:JT21" si="186">JL19+JM19+JN19*1.5+JO19*2.3+JP19*2+JQ19*0.4+JR19*0.2</f>
        <v>262.5</v>
      </c>
      <c r="JU19" s="68">
        <f t="shared" ref="JU19:JU21" si="187">JU18+"00:15"</f>
        <v>0.34375000000000011</v>
      </c>
      <c r="JV19" s="70">
        <f t="shared" si="123"/>
        <v>162</v>
      </c>
      <c r="JW19" s="70">
        <f t="shared" si="123"/>
        <v>30</v>
      </c>
      <c r="JX19" s="70">
        <f t="shared" si="123"/>
        <v>7</v>
      </c>
      <c r="JY19" s="70">
        <f t="shared" si="123"/>
        <v>1</v>
      </c>
      <c r="JZ19" s="70">
        <f t="shared" si="123"/>
        <v>0</v>
      </c>
      <c r="KA19" s="70">
        <f t="shared" si="123"/>
        <v>1</v>
      </c>
      <c r="KB19" s="70">
        <f t="shared" si="123"/>
        <v>0</v>
      </c>
      <c r="KC19" s="69">
        <f>SUM(JV19:KB19)</f>
        <v>201</v>
      </c>
      <c r="KD19" s="26">
        <f t="shared" ref="KD19:KD21" si="188">JV19+JW19+JX19*1.5+JY19*2.3+JZ19*2+KA19*0.4+KB19*0.2</f>
        <v>205.20000000000002</v>
      </c>
      <c r="KE19" s="68">
        <f t="shared" ref="KE19:KE21" si="189">KE18+"00:15"</f>
        <v>0.34375000000000011</v>
      </c>
      <c r="KF19" s="70">
        <f t="shared" si="124"/>
        <v>176</v>
      </c>
      <c r="KG19" s="70">
        <f t="shared" si="124"/>
        <v>38</v>
      </c>
      <c r="KH19" s="70">
        <f t="shared" si="124"/>
        <v>3</v>
      </c>
      <c r="KI19" s="70">
        <f t="shared" si="124"/>
        <v>5</v>
      </c>
      <c r="KJ19" s="70">
        <f t="shared" si="124"/>
        <v>2</v>
      </c>
      <c r="KK19" s="70">
        <f t="shared" si="124"/>
        <v>1</v>
      </c>
      <c r="KL19" s="70">
        <f t="shared" si="124"/>
        <v>0</v>
      </c>
      <c r="KM19" s="69">
        <f>SUM(KF19:KL19)</f>
        <v>225</v>
      </c>
      <c r="KN19" s="26">
        <f t="shared" ref="KN19:KN21" si="190">KF19+KG19+KH19*1.5+KI19*2.3+KJ19*2+KK19*0.4+KL19*0.2</f>
        <v>234.4</v>
      </c>
      <c r="KO19" s="68">
        <f t="shared" ref="KO19:KO21" si="191">KO18+"00:15"</f>
        <v>0.34375000000000011</v>
      </c>
      <c r="KP19" s="70">
        <f t="shared" si="125"/>
        <v>167</v>
      </c>
      <c r="KQ19" s="70">
        <f t="shared" si="125"/>
        <v>29</v>
      </c>
      <c r="KR19" s="70">
        <f t="shared" si="125"/>
        <v>9</v>
      </c>
      <c r="KS19" s="70">
        <f t="shared" si="125"/>
        <v>3</v>
      </c>
      <c r="KT19" s="70">
        <f t="shared" si="125"/>
        <v>0</v>
      </c>
      <c r="KU19" s="70">
        <f t="shared" si="125"/>
        <v>1</v>
      </c>
      <c r="KV19" s="70">
        <f t="shared" si="125"/>
        <v>0</v>
      </c>
      <c r="KW19" s="69">
        <f>SUM(KP19:KV19)</f>
        <v>209</v>
      </c>
      <c r="KX19" s="26">
        <f t="shared" ref="KX19:KX21" si="192">KP19+KQ19+KR19*1.5+KS19*2.3+KT19*2+KU19*0.4+KV19*0.2</f>
        <v>216.8</v>
      </c>
      <c r="KY19" s="68">
        <f t="shared" ref="KY19:KY21" si="193">KY18+"00:15"</f>
        <v>0.34375000000000011</v>
      </c>
      <c r="KZ19" s="70">
        <f t="shared" si="126"/>
        <v>333</v>
      </c>
      <c r="LA19" s="70">
        <f t="shared" si="126"/>
        <v>43</v>
      </c>
      <c r="LB19" s="70">
        <f t="shared" si="126"/>
        <v>11</v>
      </c>
      <c r="LC19" s="70">
        <f t="shared" si="126"/>
        <v>3</v>
      </c>
      <c r="LD19" s="70">
        <f t="shared" si="126"/>
        <v>6</v>
      </c>
      <c r="LE19" s="70">
        <f t="shared" si="126"/>
        <v>2</v>
      </c>
      <c r="LF19" s="70">
        <f t="shared" si="126"/>
        <v>0</v>
      </c>
      <c r="LG19" s="69">
        <f>SUM(KZ19:LF19)</f>
        <v>398</v>
      </c>
      <c r="LH19" s="26">
        <f t="shared" ref="LH19:LH21" si="194">KZ19+LA19+LB19*1.5+LC19*2.3+LD19*2+LE19*0.4+LF19*0.2</f>
        <v>412.2</v>
      </c>
      <c r="LI19" s="68">
        <f t="shared" ref="LI19:LI21" si="195">LI18+"00:15"</f>
        <v>0.34375000000000011</v>
      </c>
      <c r="LJ19" s="70">
        <f t="shared" si="127"/>
        <v>279</v>
      </c>
      <c r="LK19" s="70">
        <f t="shared" si="127"/>
        <v>54</v>
      </c>
      <c r="LL19" s="70">
        <f t="shared" si="127"/>
        <v>6</v>
      </c>
      <c r="LM19" s="70">
        <f t="shared" si="127"/>
        <v>4</v>
      </c>
      <c r="LN19" s="70">
        <f t="shared" si="127"/>
        <v>2</v>
      </c>
      <c r="LO19" s="70">
        <f t="shared" si="127"/>
        <v>1</v>
      </c>
      <c r="LP19" s="70">
        <f t="shared" si="127"/>
        <v>0</v>
      </c>
      <c r="LQ19" s="69">
        <f>SUM(LJ19:LP19)</f>
        <v>346</v>
      </c>
      <c r="LR19" s="26">
        <f t="shared" ref="LR19:LR21" si="196">LJ19+LK19+LL19*1.5+LM19*2.3+LN19*2+LO19*0.4+LP19*0.2</f>
        <v>355.59999999999997</v>
      </c>
      <c r="LS19" s="68">
        <f t="shared" ref="LS19:LS21" si="197">LS18+"00:15"</f>
        <v>0.34375000000000011</v>
      </c>
      <c r="LT19" s="70">
        <f t="shared" si="128"/>
        <v>232</v>
      </c>
      <c r="LU19" s="70">
        <f t="shared" si="128"/>
        <v>45</v>
      </c>
      <c r="LV19" s="70">
        <f t="shared" si="128"/>
        <v>7</v>
      </c>
      <c r="LW19" s="70">
        <f t="shared" si="128"/>
        <v>4</v>
      </c>
      <c r="LX19" s="70">
        <f t="shared" si="128"/>
        <v>3</v>
      </c>
      <c r="LY19" s="70">
        <f t="shared" si="128"/>
        <v>1</v>
      </c>
      <c r="LZ19" s="70">
        <f t="shared" si="128"/>
        <v>0</v>
      </c>
      <c r="MA19" s="69">
        <f>SUM(LT19:LZ19)</f>
        <v>292</v>
      </c>
      <c r="MB19" s="26">
        <f t="shared" ref="MB19:MB21" si="198">LT19+LU19+LV19*1.5+LW19*2.3+LX19*2+LY19*0.4+LZ19*0.2</f>
        <v>303.09999999999997</v>
      </c>
      <c r="MC19" s="68">
        <f t="shared" ref="MC19:MC21" si="199">MC18+"00:15"</f>
        <v>0.34375000000000011</v>
      </c>
      <c r="MD19" s="70">
        <f t="shared" si="129"/>
        <v>416</v>
      </c>
      <c r="ME19" s="70">
        <f t="shared" si="129"/>
        <v>37</v>
      </c>
      <c r="MF19" s="70">
        <f t="shared" si="129"/>
        <v>5</v>
      </c>
      <c r="MG19" s="70">
        <f t="shared" si="129"/>
        <v>3</v>
      </c>
      <c r="MH19" s="70">
        <f t="shared" si="129"/>
        <v>5</v>
      </c>
      <c r="MI19" s="70">
        <f t="shared" si="129"/>
        <v>2</v>
      </c>
      <c r="MJ19" s="70">
        <f t="shared" si="129"/>
        <v>0</v>
      </c>
      <c r="MK19" s="69">
        <f>SUM(MD19:MJ19)</f>
        <v>468</v>
      </c>
      <c r="ML19" s="26">
        <f t="shared" ref="ML19:ML21" si="200">MD19+ME19+MF19*1.5+MG19*2.3+MH19*2+MI19*0.4+MJ19*0.2</f>
        <v>478.2</v>
      </c>
      <c r="MM19" s="68">
        <f t="shared" ref="MM19:MM21" si="201">MM18+"00:15"</f>
        <v>0.34375000000000011</v>
      </c>
      <c r="MN19" s="70">
        <f t="shared" si="130"/>
        <v>1204</v>
      </c>
      <c r="MO19" s="70">
        <f t="shared" si="130"/>
        <v>174</v>
      </c>
      <c r="MP19" s="70">
        <f t="shared" si="130"/>
        <v>35</v>
      </c>
      <c r="MQ19" s="70">
        <f t="shared" si="130"/>
        <v>15</v>
      </c>
      <c r="MR19" s="70">
        <f t="shared" si="130"/>
        <v>17</v>
      </c>
      <c r="MS19" s="70">
        <f t="shared" si="130"/>
        <v>6</v>
      </c>
      <c r="MT19" s="70">
        <f t="shared" si="130"/>
        <v>0</v>
      </c>
      <c r="MU19" s="69">
        <f>SUM(MN19:MT19)</f>
        <v>1451</v>
      </c>
      <c r="MV19" s="26">
        <f t="shared" ref="MV19:MV21" si="202">MN19+MO19+MP19*1.5+MQ19*2.3+MR19*2+MS19*0.4+MT19*0.2</f>
        <v>1501.4</v>
      </c>
    </row>
    <row r="20" spans="1:360" s="53" customFormat="1" ht="12.95" customHeight="1" x14ac:dyDescent="0.25">
      <c r="A20" s="68">
        <f t="shared" si="131"/>
        <v>0.3541666666666668</v>
      </c>
      <c r="B20" s="10">
        <v>73</v>
      </c>
      <c r="C20" s="10">
        <v>9</v>
      </c>
      <c r="D20" s="10">
        <v>5</v>
      </c>
      <c r="E20" s="10">
        <v>2</v>
      </c>
      <c r="F20" s="10">
        <v>4</v>
      </c>
      <c r="G20" s="10">
        <v>0</v>
      </c>
      <c r="H20" s="10">
        <v>0</v>
      </c>
      <c r="I20" s="69">
        <f>SUM(B20:H20)</f>
        <v>93</v>
      </c>
      <c r="J20" s="26">
        <f t="shared" si="132"/>
        <v>102.1</v>
      </c>
      <c r="K20" s="68">
        <f t="shared" si="133"/>
        <v>0.3541666666666668</v>
      </c>
      <c r="L20" s="10">
        <v>39</v>
      </c>
      <c r="M20" s="10">
        <v>6</v>
      </c>
      <c r="N20" s="10">
        <v>3</v>
      </c>
      <c r="O20" s="10">
        <v>0</v>
      </c>
      <c r="P20" s="10">
        <v>3</v>
      </c>
      <c r="Q20" s="10">
        <v>0</v>
      </c>
      <c r="R20" s="10">
        <v>0</v>
      </c>
      <c r="S20" s="69">
        <f>SUM(L20:R20)</f>
        <v>51</v>
      </c>
      <c r="T20" s="26">
        <f t="shared" si="134"/>
        <v>55.5</v>
      </c>
      <c r="U20" s="68">
        <f t="shared" si="135"/>
        <v>0.3541666666666668</v>
      </c>
      <c r="V20" s="10">
        <v>59</v>
      </c>
      <c r="W20" s="10">
        <v>11</v>
      </c>
      <c r="X20" s="10">
        <v>2</v>
      </c>
      <c r="Y20" s="10">
        <v>2</v>
      </c>
      <c r="Z20" s="10">
        <v>1</v>
      </c>
      <c r="AA20" s="10">
        <v>0</v>
      </c>
      <c r="AB20" s="10">
        <v>0</v>
      </c>
      <c r="AC20" s="69">
        <f>SUM(V20:AB20)</f>
        <v>75</v>
      </c>
      <c r="AD20" s="26">
        <f t="shared" si="136"/>
        <v>79.599999999999994</v>
      </c>
      <c r="AE20" s="68">
        <f t="shared" si="137"/>
        <v>0.3541666666666668</v>
      </c>
      <c r="AF20" s="10">
        <v>7</v>
      </c>
      <c r="AG20" s="10">
        <v>1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69">
        <f>SUM(AF20:AL20)</f>
        <v>8</v>
      </c>
      <c r="AN20" s="26">
        <f t="shared" si="138"/>
        <v>8</v>
      </c>
      <c r="AO20" s="68">
        <f t="shared" si="139"/>
        <v>0.3541666666666668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69">
        <f>SUM(AP20:AV20)</f>
        <v>0</v>
      </c>
      <c r="AX20" s="26">
        <f t="shared" si="140"/>
        <v>0</v>
      </c>
      <c r="AY20" s="68">
        <f t="shared" si="141"/>
        <v>0.3541666666666668</v>
      </c>
      <c r="AZ20" s="10">
        <v>23</v>
      </c>
      <c r="BA20" s="10">
        <v>2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69">
        <f>SUM(AZ20:BF20)</f>
        <v>25</v>
      </c>
      <c r="BH20" s="26">
        <f t="shared" si="142"/>
        <v>25</v>
      </c>
      <c r="BI20" s="68">
        <f t="shared" si="143"/>
        <v>0.3541666666666668</v>
      </c>
      <c r="BJ20" s="10">
        <v>114</v>
      </c>
      <c r="BK20" s="10">
        <v>12</v>
      </c>
      <c r="BL20" s="10">
        <v>6</v>
      </c>
      <c r="BM20" s="10">
        <v>3</v>
      </c>
      <c r="BN20" s="10">
        <v>0</v>
      </c>
      <c r="BO20" s="10">
        <v>0</v>
      </c>
      <c r="BP20" s="10">
        <v>0</v>
      </c>
      <c r="BQ20" s="69">
        <f>SUM(BJ20:BP20)</f>
        <v>135</v>
      </c>
      <c r="BR20" s="26">
        <f t="shared" si="144"/>
        <v>141.9</v>
      </c>
      <c r="BS20" s="68">
        <f t="shared" si="145"/>
        <v>0.3541666666666668</v>
      </c>
      <c r="BT20" s="10">
        <v>64</v>
      </c>
      <c r="BU20" s="10">
        <v>6</v>
      </c>
      <c r="BV20" s="10">
        <v>3</v>
      </c>
      <c r="BW20" s="10">
        <v>0</v>
      </c>
      <c r="BX20" s="10">
        <v>0</v>
      </c>
      <c r="BY20" s="10">
        <v>0</v>
      </c>
      <c r="BZ20" s="10">
        <v>0</v>
      </c>
      <c r="CA20" s="69">
        <f>SUM(BT20:BZ20)</f>
        <v>73</v>
      </c>
      <c r="CB20" s="26">
        <f t="shared" si="146"/>
        <v>74.5</v>
      </c>
      <c r="CC20" s="68">
        <f t="shared" si="147"/>
        <v>0.3541666666666668</v>
      </c>
      <c r="CD20" s="10">
        <v>13</v>
      </c>
      <c r="CE20" s="10">
        <v>3</v>
      </c>
      <c r="CF20" s="10">
        <v>0</v>
      </c>
      <c r="CG20" s="10">
        <v>1</v>
      </c>
      <c r="CH20" s="10">
        <v>0</v>
      </c>
      <c r="CI20" s="10">
        <v>0</v>
      </c>
      <c r="CJ20" s="10">
        <v>0</v>
      </c>
      <c r="CK20" s="69">
        <f>SUM(CD20:CJ20)</f>
        <v>17</v>
      </c>
      <c r="CL20" s="26">
        <f t="shared" si="148"/>
        <v>18.3</v>
      </c>
      <c r="CM20" s="68">
        <f t="shared" si="149"/>
        <v>0.3541666666666668</v>
      </c>
      <c r="CN20" s="10">
        <v>0</v>
      </c>
      <c r="CO20" s="10">
        <v>0</v>
      </c>
      <c r="CP20" s="10">
        <v>0</v>
      </c>
      <c r="CQ20" s="10">
        <v>0</v>
      </c>
      <c r="CR20" s="10">
        <v>0</v>
      </c>
      <c r="CS20" s="10">
        <v>0</v>
      </c>
      <c r="CT20" s="10">
        <v>0</v>
      </c>
      <c r="CU20" s="69">
        <f>SUM(CN20:CT20)</f>
        <v>0</v>
      </c>
      <c r="CV20" s="26">
        <f t="shared" si="150"/>
        <v>0</v>
      </c>
      <c r="CW20" s="68">
        <f t="shared" si="151"/>
        <v>0.3541666666666668</v>
      </c>
      <c r="CX20" s="10">
        <v>29</v>
      </c>
      <c r="CY20" s="10">
        <v>3</v>
      </c>
      <c r="CZ20" s="10">
        <v>0</v>
      </c>
      <c r="DA20" s="10">
        <v>0</v>
      </c>
      <c r="DB20" s="10">
        <v>0</v>
      </c>
      <c r="DC20" s="10">
        <v>0</v>
      </c>
      <c r="DD20" s="10">
        <v>0</v>
      </c>
      <c r="DE20" s="69">
        <f>SUM(CX20:DD20)</f>
        <v>32</v>
      </c>
      <c r="DF20" s="26">
        <f t="shared" si="152"/>
        <v>32</v>
      </c>
      <c r="DG20" s="68">
        <f t="shared" si="153"/>
        <v>0.3541666666666668</v>
      </c>
      <c r="DH20" s="10">
        <v>67</v>
      </c>
      <c r="DI20" s="10">
        <v>4</v>
      </c>
      <c r="DJ20" s="10">
        <v>5</v>
      </c>
      <c r="DK20" s="10">
        <v>2</v>
      </c>
      <c r="DL20" s="10">
        <v>0</v>
      </c>
      <c r="DM20" s="10">
        <v>0</v>
      </c>
      <c r="DN20" s="10">
        <v>0</v>
      </c>
      <c r="DO20" s="69">
        <f>SUM(DH20:DN20)</f>
        <v>78</v>
      </c>
      <c r="DP20" s="26">
        <f t="shared" si="154"/>
        <v>83.1</v>
      </c>
      <c r="DQ20" s="68">
        <f t="shared" si="155"/>
        <v>0.3541666666666668</v>
      </c>
      <c r="DR20" s="10">
        <v>0</v>
      </c>
      <c r="DS20" s="10">
        <v>0</v>
      </c>
      <c r="DT20" s="10">
        <v>0</v>
      </c>
      <c r="DU20" s="10">
        <v>0</v>
      </c>
      <c r="DV20" s="10">
        <v>0</v>
      </c>
      <c r="DW20" s="10">
        <v>0</v>
      </c>
      <c r="DX20" s="10">
        <v>0</v>
      </c>
      <c r="DY20" s="69">
        <f>SUM(DR20:DX20)</f>
        <v>0</v>
      </c>
      <c r="DZ20" s="26">
        <f t="shared" si="156"/>
        <v>0</v>
      </c>
      <c r="EA20" s="68">
        <f t="shared" si="157"/>
        <v>0.3541666666666668</v>
      </c>
      <c r="EB20" s="10">
        <v>58</v>
      </c>
      <c r="EC20" s="10">
        <v>24</v>
      </c>
      <c r="ED20" s="10">
        <v>4</v>
      </c>
      <c r="EE20" s="10">
        <v>1</v>
      </c>
      <c r="EF20" s="10">
        <v>0</v>
      </c>
      <c r="EG20" s="10">
        <v>0</v>
      </c>
      <c r="EH20" s="10">
        <v>0</v>
      </c>
      <c r="EI20" s="69">
        <f>SUM(EB20:EH20)</f>
        <v>87</v>
      </c>
      <c r="EJ20" s="26">
        <f t="shared" si="158"/>
        <v>90.3</v>
      </c>
      <c r="EK20" s="68">
        <f t="shared" si="159"/>
        <v>0.3541666666666668</v>
      </c>
      <c r="EL20" s="10">
        <v>0</v>
      </c>
      <c r="EM20" s="10">
        <v>0</v>
      </c>
      <c r="EN20" s="10">
        <v>0</v>
      </c>
      <c r="EO20" s="10">
        <v>0</v>
      </c>
      <c r="EP20" s="10">
        <v>0</v>
      </c>
      <c r="EQ20" s="10">
        <v>0</v>
      </c>
      <c r="ER20" s="10">
        <v>0</v>
      </c>
      <c r="ES20" s="69">
        <f>SUM(EL20:ER20)</f>
        <v>0</v>
      </c>
      <c r="ET20" s="26">
        <f t="shared" si="160"/>
        <v>0</v>
      </c>
      <c r="EU20" s="68">
        <f t="shared" si="161"/>
        <v>0.3541666666666668</v>
      </c>
      <c r="EV20" s="10">
        <v>116</v>
      </c>
      <c r="EW20" s="10">
        <v>18</v>
      </c>
      <c r="EX20" s="10">
        <v>3</v>
      </c>
      <c r="EY20" s="10">
        <v>2</v>
      </c>
      <c r="EZ20" s="10">
        <v>0</v>
      </c>
      <c r="FA20" s="10">
        <v>1</v>
      </c>
      <c r="FB20" s="10">
        <v>0</v>
      </c>
      <c r="FC20" s="69">
        <f>SUM(EV20:FB20)</f>
        <v>140</v>
      </c>
      <c r="FD20" s="26">
        <f t="shared" si="162"/>
        <v>143.5</v>
      </c>
      <c r="FE20" s="68">
        <f t="shared" si="163"/>
        <v>0.3541666666666668</v>
      </c>
      <c r="FF20" s="10">
        <v>20</v>
      </c>
      <c r="FG20" s="10">
        <v>3</v>
      </c>
      <c r="FH20" s="10">
        <v>0</v>
      </c>
      <c r="FI20" s="10">
        <v>0</v>
      </c>
      <c r="FJ20" s="10">
        <v>0</v>
      </c>
      <c r="FK20" s="10">
        <v>1</v>
      </c>
      <c r="FL20" s="10">
        <v>0</v>
      </c>
      <c r="FM20" s="69">
        <f>SUM(FF20:FL20)</f>
        <v>24</v>
      </c>
      <c r="FN20" s="26">
        <f t="shared" si="164"/>
        <v>23.4</v>
      </c>
      <c r="FO20" s="68">
        <f t="shared" si="165"/>
        <v>0.3541666666666668</v>
      </c>
      <c r="FP20" s="10">
        <v>40</v>
      </c>
      <c r="FQ20" s="10">
        <v>3</v>
      </c>
      <c r="FR20" s="10">
        <v>3</v>
      </c>
      <c r="FS20" s="10">
        <v>0</v>
      </c>
      <c r="FT20" s="10">
        <v>0</v>
      </c>
      <c r="FU20" s="10">
        <v>0</v>
      </c>
      <c r="FV20" s="10">
        <v>1</v>
      </c>
      <c r="FW20" s="69">
        <f>SUM(FP20:FV20)</f>
        <v>47</v>
      </c>
      <c r="FX20" s="26">
        <f t="shared" si="166"/>
        <v>47.7</v>
      </c>
      <c r="FY20" s="68">
        <f t="shared" si="167"/>
        <v>0.3541666666666668</v>
      </c>
      <c r="FZ20" s="10">
        <v>84</v>
      </c>
      <c r="GA20" s="10">
        <v>12</v>
      </c>
      <c r="GB20" s="10">
        <v>3</v>
      </c>
      <c r="GC20" s="10">
        <v>2</v>
      </c>
      <c r="GD20" s="10">
        <v>2</v>
      </c>
      <c r="GE20" s="10">
        <v>0</v>
      </c>
      <c r="GF20" s="10">
        <v>0</v>
      </c>
      <c r="GG20" s="69">
        <f>SUM(FZ20:GF20)</f>
        <v>103</v>
      </c>
      <c r="GH20" s="26">
        <f t="shared" si="168"/>
        <v>109.1</v>
      </c>
      <c r="GI20" s="68">
        <f t="shared" si="169"/>
        <v>0.3541666666666668</v>
      </c>
      <c r="GJ20" s="10">
        <v>0</v>
      </c>
      <c r="GK20" s="10">
        <v>0</v>
      </c>
      <c r="GL20" s="10">
        <v>0</v>
      </c>
      <c r="GM20" s="10">
        <v>0</v>
      </c>
      <c r="GN20" s="10">
        <v>0</v>
      </c>
      <c r="GO20" s="10">
        <v>0</v>
      </c>
      <c r="GP20" s="10">
        <v>0</v>
      </c>
      <c r="GQ20" s="69">
        <f>SUM(GJ20:GP20)</f>
        <v>0</v>
      </c>
      <c r="GR20" s="26">
        <f t="shared" si="170"/>
        <v>0</v>
      </c>
      <c r="GS20" s="68">
        <f t="shared" si="171"/>
        <v>0.3541666666666668</v>
      </c>
      <c r="GT20" s="10">
        <v>156</v>
      </c>
      <c r="GU20" s="10">
        <v>19</v>
      </c>
      <c r="GV20" s="10">
        <v>3</v>
      </c>
      <c r="GW20" s="10">
        <v>1</v>
      </c>
      <c r="GX20" s="10">
        <v>0</v>
      </c>
      <c r="GY20" s="10">
        <v>0</v>
      </c>
      <c r="GZ20" s="10">
        <v>0</v>
      </c>
      <c r="HA20" s="69">
        <f>SUM(GT20:GZ20)</f>
        <v>179</v>
      </c>
      <c r="HB20" s="26">
        <f t="shared" si="172"/>
        <v>181.8</v>
      </c>
      <c r="HC20" s="68">
        <f t="shared" si="173"/>
        <v>0.3541666666666668</v>
      </c>
      <c r="HD20" s="10">
        <v>0</v>
      </c>
      <c r="HE20" s="10">
        <v>0</v>
      </c>
      <c r="HF20" s="10">
        <v>0</v>
      </c>
      <c r="HG20" s="10">
        <v>0</v>
      </c>
      <c r="HH20" s="10">
        <v>0</v>
      </c>
      <c r="HI20" s="10">
        <v>0</v>
      </c>
      <c r="HJ20" s="10">
        <v>0</v>
      </c>
      <c r="HK20" s="69">
        <f>SUM(HD20:HJ20)</f>
        <v>0</v>
      </c>
      <c r="HL20" s="26">
        <f t="shared" si="174"/>
        <v>0</v>
      </c>
      <c r="HM20" s="68">
        <f t="shared" si="175"/>
        <v>0.3541666666666668</v>
      </c>
      <c r="HN20" s="10">
        <v>141</v>
      </c>
      <c r="HO20" s="10">
        <v>11</v>
      </c>
      <c r="HP20" s="10">
        <v>2</v>
      </c>
      <c r="HQ20" s="10">
        <v>0</v>
      </c>
      <c r="HR20" s="10">
        <v>0</v>
      </c>
      <c r="HS20" s="10">
        <v>1</v>
      </c>
      <c r="HT20" s="10">
        <v>0</v>
      </c>
      <c r="HU20" s="69">
        <f>SUM(HN20:HT20)</f>
        <v>155</v>
      </c>
      <c r="HV20" s="26">
        <f t="shared" si="176"/>
        <v>155.4</v>
      </c>
      <c r="HW20" s="68">
        <f t="shared" si="177"/>
        <v>0.3541666666666668</v>
      </c>
      <c r="HX20" s="10">
        <v>81</v>
      </c>
      <c r="HY20" s="10">
        <v>12</v>
      </c>
      <c r="HZ20" s="10">
        <v>4</v>
      </c>
      <c r="IA20" s="10">
        <v>0</v>
      </c>
      <c r="IB20" s="10">
        <v>0</v>
      </c>
      <c r="IC20" s="10">
        <v>0</v>
      </c>
      <c r="ID20" s="10">
        <v>0</v>
      </c>
      <c r="IE20" s="69">
        <f>SUM(HX20:ID20)</f>
        <v>97</v>
      </c>
      <c r="IF20" s="26">
        <f t="shared" si="178"/>
        <v>99</v>
      </c>
      <c r="IG20" s="68">
        <f t="shared" si="179"/>
        <v>0.3541666666666668</v>
      </c>
      <c r="IH20" s="10">
        <v>0</v>
      </c>
      <c r="II20" s="10">
        <v>0</v>
      </c>
      <c r="IJ20" s="10">
        <v>0</v>
      </c>
      <c r="IK20" s="10">
        <v>0</v>
      </c>
      <c r="IL20" s="10">
        <v>0</v>
      </c>
      <c r="IM20" s="10">
        <v>0</v>
      </c>
      <c r="IN20" s="10">
        <v>0</v>
      </c>
      <c r="IO20" s="69">
        <f>SUM(IH20:IN20)</f>
        <v>0</v>
      </c>
      <c r="IP20" s="26">
        <f t="shared" si="180"/>
        <v>0</v>
      </c>
      <c r="IQ20" s="68">
        <f t="shared" si="181"/>
        <v>0.3541666666666668</v>
      </c>
      <c r="IR20" s="70">
        <f t="shared" si="120"/>
        <v>211</v>
      </c>
      <c r="IS20" s="70">
        <f t="shared" si="120"/>
        <v>21</v>
      </c>
      <c r="IT20" s="70">
        <f t="shared" si="120"/>
        <v>12</v>
      </c>
      <c r="IU20" s="70">
        <f t="shared" si="120"/>
        <v>2</v>
      </c>
      <c r="IV20" s="70">
        <f t="shared" si="120"/>
        <v>0</v>
      </c>
      <c r="IW20" s="70">
        <f t="shared" si="120"/>
        <v>0</v>
      </c>
      <c r="IX20" s="70">
        <f t="shared" si="120"/>
        <v>1</v>
      </c>
      <c r="IY20" s="69">
        <f>SUM(IR20:IX20)</f>
        <v>247</v>
      </c>
      <c r="IZ20" s="26">
        <f t="shared" si="182"/>
        <v>254.79999999999998</v>
      </c>
      <c r="JA20" s="68">
        <f t="shared" si="183"/>
        <v>0.3541666666666668</v>
      </c>
      <c r="JB20" s="70">
        <f t="shared" si="121"/>
        <v>178</v>
      </c>
      <c r="JC20" s="70">
        <f t="shared" si="121"/>
        <v>27</v>
      </c>
      <c r="JD20" s="70">
        <f t="shared" si="121"/>
        <v>10</v>
      </c>
      <c r="JE20" s="70">
        <f t="shared" si="121"/>
        <v>4</v>
      </c>
      <c r="JF20" s="70">
        <f t="shared" si="121"/>
        <v>8</v>
      </c>
      <c r="JG20" s="70">
        <f t="shared" si="121"/>
        <v>0</v>
      </c>
      <c r="JH20" s="70">
        <f t="shared" si="121"/>
        <v>0</v>
      </c>
      <c r="JI20" s="69">
        <f>SUM(JB20:JH20)</f>
        <v>227</v>
      </c>
      <c r="JJ20" s="26">
        <f t="shared" si="184"/>
        <v>245.2</v>
      </c>
      <c r="JK20" s="68">
        <f t="shared" si="185"/>
        <v>0.3541666666666668</v>
      </c>
      <c r="JL20" s="70">
        <f t="shared" si="122"/>
        <v>197</v>
      </c>
      <c r="JM20" s="70">
        <f t="shared" si="122"/>
        <v>18</v>
      </c>
      <c r="JN20" s="70">
        <f t="shared" si="122"/>
        <v>2</v>
      </c>
      <c r="JO20" s="70">
        <f t="shared" si="122"/>
        <v>0</v>
      </c>
      <c r="JP20" s="70">
        <f t="shared" si="122"/>
        <v>0</v>
      </c>
      <c r="JQ20" s="70">
        <f t="shared" si="122"/>
        <v>2</v>
      </c>
      <c r="JR20" s="70">
        <f t="shared" si="122"/>
        <v>0</v>
      </c>
      <c r="JS20" s="69">
        <f>SUM(JL20:JR20)</f>
        <v>219</v>
      </c>
      <c r="JT20" s="26">
        <f t="shared" si="186"/>
        <v>218.8</v>
      </c>
      <c r="JU20" s="68">
        <f t="shared" si="187"/>
        <v>0.3541666666666668</v>
      </c>
      <c r="JV20" s="70">
        <f t="shared" si="123"/>
        <v>214</v>
      </c>
      <c r="JW20" s="70">
        <f t="shared" si="123"/>
        <v>23</v>
      </c>
      <c r="JX20" s="70">
        <f t="shared" si="123"/>
        <v>9</v>
      </c>
      <c r="JY20" s="70">
        <f t="shared" si="123"/>
        <v>4</v>
      </c>
      <c r="JZ20" s="70">
        <f t="shared" si="123"/>
        <v>0</v>
      </c>
      <c r="KA20" s="70">
        <f t="shared" si="123"/>
        <v>0</v>
      </c>
      <c r="KB20" s="70">
        <f t="shared" si="123"/>
        <v>0</v>
      </c>
      <c r="KC20" s="69">
        <f>SUM(JV20:KB20)</f>
        <v>250</v>
      </c>
      <c r="KD20" s="26">
        <f t="shared" si="188"/>
        <v>259.7</v>
      </c>
      <c r="KE20" s="68">
        <f t="shared" si="189"/>
        <v>0.3541666666666668</v>
      </c>
      <c r="KF20" s="70">
        <f t="shared" si="124"/>
        <v>188</v>
      </c>
      <c r="KG20" s="70">
        <f t="shared" si="124"/>
        <v>32</v>
      </c>
      <c r="KH20" s="70">
        <f t="shared" si="124"/>
        <v>5</v>
      </c>
      <c r="KI20" s="70">
        <f t="shared" si="124"/>
        <v>5</v>
      </c>
      <c r="KJ20" s="70">
        <f t="shared" si="124"/>
        <v>1</v>
      </c>
      <c r="KK20" s="70">
        <f t="shared" si="124"/>
        <v>1</v>
      </c>
      <c r="KL20" s="70">
        <f t="shared" si="124"/>
        <v>0</v>
      </c>
      <c r="KM20" s="69">
        <f>SUM(KF20:KL20)</f>
        <v>232</v>
      </c>
      <c r="KN20" s="26">
        <f t="shared" si="190"/>
        <v>241.4</v>
      </c>
      <c r="KO20" s="68">
        <f t="shared" si="191"/>
        <v>0.3541666666666668</v>
      </c>
      <c r="KP20" s="70">
        <f t="shared" si="125"/>
        <v>154</v>
      </c>
      <c r="KQ20" s="70">
        <f t="shared" si="125"/>
        <v>31</v>
      </c>
      <c r="KR20" s="70">
        <f t="shared" si="125"/>
        <v>9</v>
      </c>
      <c r="KS20" s="70">
        <f t="shared" si="125"/>
        <v>3</v>
      </c>
      <c r="KT20" s="70">
        <f t="shared" si="125"/>
        <v>0</v>
      </c>
      <c r="KU20" s="70">
        <f t="shared" si="125"/>
        <v>0</v>
      </c>
      <c r="KV20" s="70">
        <f t="shared" si="125"/>
        <v>0</v>
      </c>
      <c r="KW20" s="69">
        <f>SUM(KP20:KV20)</f>
        <v>197</v>
      </c>
      <c r="KX20" s="26">
        <f t="shared" si="192"/>
        <v>205.4</v>
      </c>
      <c r="KY20" s="68">
        <f t="shared" si="193"/>
        <v>0.3541666666666668</v>
      </c>
      <c r="KZ20" s="70">
        <f t="shared" si="126"/>
        <v>317</v>
      </c>
      <c r="LA20" s="70">
        <f t="shared" si="126"/>
        <v>55</v>
      </c>
      <c r="LB20" s="70">
        <f t="shared" si="126"/>
        <v>13</v>
      </c>
      <c r="LC20" s="70">
        <f t="shared" si="126"/>
        <v>2</v>
      </c>
      <c r="LD20" s="70">
        <f t="shared" si="126"/>
        <v>3</v>
      </c>
      <c r="LE20" s="70">
        <f t="shared" si="126"/>
        <v>0</v>
      </c>
      <c r="LF20" s="70">
        <f t="shared" si="126"/>
        <v>0</v>
      </c>
      <c r="LG20" s="69">
        <f>SUM(KZ20:LF20)</f>
        <v>390</v>
      </c>
      <c r="LH20" s="26">
        <f t="shared" si="194"/>
        <v>402.1</v>
      </c>
      <c r="LI20" s="68">
        <f t="shared" si="195"/>
        <v>0.3541666666666668</v>
      </c>
      <c r="LJ20" s="70">
        <f t="shared" si="127"/>
        <v>260</v>
      </c>
      <c r="LK20" s="70">
        <f t="shared" si="127"/>
        <v>36</v>
      </c>
      <c r="LL20" s="70">
        <f t="shared" si="127"/>
        <v>9</v>
      </c>
      <c r="LM20" s="70">
        <f t="shared" si="127"/>
        <v>4</v>
      </c>
      <c r="LN20" s="70">
        <f t="shared" si="127"/>
        <v>2</v>
      </c>
      <c r="LO20" s="70">
        <f t="shared" si="127"/>
        <v>2</v>
      </c>
      <c r="LP20" s="70">
        <f t="shared" si="127"/>
        <v>1</v>
      </c>
      <c r="LQ20" s="69">
        <f>SUM(LJ20:LP20)</f>
        <v>314</v>
      </c>
      <c r="LR20" s="26">
        <f t="shared" si="196"/>
        <v>323.7</v>
      </c>
      <c r="LS20" s="68">
        <f t="shared" si="197"/>
        <v>0.3541666666666668</v>
      </c>
      <c r="LT20" s="70">
        <f t="shared" si="128"/>
        <v>271</v>
      </c>
      <c r="LU20" s="70">
        <f t="shared" si="128"/>
        <v>33</v>
      </c>
      <c r="LV20" s="70">
        <f t="shared" si="128"/>
        <v>14</v>
      </c>
      <c r="LW20" s="70">
        <f t="shared" si="128"/>
        <v>7</v>
      </c>
      <c r="LX20" s="70">
        <f t="shared" si="128"/>
        <v>6</v>
      </c>
      <c r="LY20" s="70">
        <f t="shared" si="128"/>
        <v>0</v>
      </c>
      <c r="LZ20" s="70">
        <f t="shared" si="128"/>
        <v>0</v>
      </c>
      <c r="MA20" s="69">
        <f>SUM(LT20:LZ20)</f>
        <v>331</v>
      </c>
      <c r="MB20" s="26">
        <f t="shared" si="198"/>
        <v>353.1</v>
      </c>
      <c r="MC20" s="68">
        <f t="shared" si="199"/>
        <v>0.3541666666666668</v>
      </c>
      <c r="MD20" s="70">
        <f t="shared" si="129"/>
        <v>378</v>
      </c>
      <c r="ME20" s="70">
        <f t="shared" si="129"/>
        <v>42</v>
      </c>
      <c r="MF20" s="70">
        <f t="shared" si="129"/>
        <v>9</v>
      </c>
      <c r="MG20" s="70">
        <f t="shared" si="129"/>
        <v>1</v>
      </c>
      <c r="MH20" s="70">
        <f t="shared" si="129"/>
        <v>0</v>
      </c>
      <c r="MI20" s="70">
        <f t="shared" si="129"/>
        <v>1</v>
      </c>
      <c r="MJ20" s="70">
        <f t="shared" si="129"/>
        <v>0</v>
      </c>
      <c r="MK20" s="69">
        <f>SUM(MD20:MJ20)</f>
        <v>431</v>
      </c>
      <c r="ML20" s="26">
        <f t="shared" si="200"/>
        <v>436.2</v>
      </c>
      <c r="MM20" s="68">
        <f t="shared" si="201"/>
        <v>0.3541666666666668</v>
      </c>
      <c r="MN20" s="70">
        <f t="shared" si="130"/>
        <v>1184</v>
      </c>
      <c r="MO20" s="70">
        <f t="shared" si="130"/>
        <v>159</v>
      </c>
      <c r="MP20" s="70">
        <f t="shared" si="130"/>
        <v>46</v>
      </c>
      <c r="MQ20" s="70">
        <f t="shared" si="130"/>
        <v>16</v>
      </c>
      <c r="MR20" s="70">
        <f t="shared" si="130"/>
        <v>10</v>
      </c>
      <c r="MS20" s="70">
        <f t="shared" si="130"/>
        <v>3</v>
      </c>
      <c r="MT20" s="70">
        <f t="shared" si="130"/>
        <v>1</v>
      </c>
      <c r="MU20" s="69">
        <f>SUM(MN20:MT20)</f>
        <v>1419</v>
      </c>
      <c r="MV20" s="26">
        <f t="shared" si="202"/>
        <v>1470.2</v>
      </c>
    </row>
    <row r="21" spans="1:360" s="53" customFormat="1" ht="12.95" customHeight="1" thickBot="1" x14ac:dyDescent="0.3">
      <c r="A21" s="68">
        <f t="shared" si="131"/>
        <v>0.36458333333333348</v>
      </c>
      <c r="B21" s="10">
        <v>71</v>
      </c>
      <c r="C21" s="10">
        <v>12</v>
      </c>
      <c r="D21" s="10">
        <v>4</v>
      </c>
      <c r="E21" s="10">
        <v>2</v>
      </c>
      <c r="F21" s="10">
        <v>0</v>
      </c>
      <c r="G21" s="10">
        <v>0</v>
      </c>
      <c r="H21" s="10">
        <v>0</v>
      </c>
      <c r="I21" s="69">
        <f>SUM(B21:H21)</f>
        <v>89</v>
      </c>
      <c r="J21" s="26">
        <f t="shared" si="132"/>
        <v>93.6</v>
      </c>
      <c r="K21" s="68">
        <f t="shared" si="133"/>
        <v>0.36458333333333348</v>
      </c>
      <c r="L21" s="10">
        <v>47</v>
      </c>
      <c r="M21" s="10">
        <v>6</v>
      </c>
      <c r="N21" s="10">
        <v>5</v>
      </c>
      <c r="O21" s="10">
        <v>0</v>
      </c>
      <c r="P21" s="10">
        <v>1</v>
      </c>
      <c r="Q21" s="10">
        <v>1</v>
      </c>
      <c r="R21" s="10">
        <v>0</v>
      </c>
      <c r="S21" s="69">
        <f>SUM(L21:R21)</f>
        <v>60</v>
      </c>
      <c r="T21" s="26">
        <f t="shared" si="134"/>
        <v>62.9</v>
      </c>
      <c r="U21" s="68">
        <f t="shared" si="135"/>
        <v>0.36458333333333348</v>
      </c>
      <c r="V21" s="10">
        <v>55</v>
      </c>
      <c r="W21" s="10">
        <v>11</v>
      </c>
      <c r="X21" s="10">
        <v>3</v>
      </c>
      <c r="Y21" s="10">
        <v>3</v>
      </c>
      <c r="Z21" s="10">
        <v>0</v>
      </c>
      <c r="AA21" s="10">
        <v>0</v>
      </c>
      <c r="AB21" s="10">
        <v>0</v>
      </c>
      <c r="AC21" s="69">
        <f>SUM(V21:AB21)</f>
        <v>72</v>
      </c>
      <c r="AD21" s="26">
        <f t="shared" si="136"/>
        <v>77.400000000000006</v>
      </c>
      <c r="AE21" s="68">
        <f t="shared" si="137"/>
        <v>0.36458333333333348</v>
      </c>
      <c r="AF21" s="10">
        <v>10</v>
      </c>
      <c r="AG21" s="10">
        <v>5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69">
        <f>SUM(AF21:AL21)</f>
        <v>15</v>
      </c>
      <c r="AN21" s="26">
        <f t="shared" si="138"/>
        <v>15</v>
      </c>
      <c r="AO21" s="68">
        <f t="shared" si="139"/>
        <v>0.36458333333333348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69">
        <f>SUM(AP21:AV21)</f>
        <v>0</v>
      </c>
      <c r="AX21" s="26">
        <f t="shared" si="140"/>
        <v>0</v>
      </c>
      <c r="AY21" s="68">
        <f t="shared" si="141"/>
        <v>0.36458333333333348</v>
      </c>
      <c r="AZ21" s="10">
        <v>24</v>
      </c>
      <c r="BA21" s="10">
        <v>5</v>
      </c>
      <c r="BB21" s="10">
        <v>1</v>
      </c>
      <c r="BC21" s="10">
        <v>0</v>
      </c>
      <c r="BD21" s="10">
        <v>0</v>
      </c>
      <c r="BE21" s="10">
        <v>0</v>
      </c>
      <c r="BF21" s="10">
        <v>0</v>
      </c>
      <c r="BG21" s="69">
        <f>SUM(AZ21:BF21)</f>
        <v>30</v>
      </c>
      <c r="BH21" s="26">
        <f t="shared" si="142"/>
        <v>30.5</v>
      </c>
      <c r="BI21" s="68">
        <f t="shared" si="143"/>
        <v>0.36458333333333348</v>
      </c>
      <c r="BJ21" s="10">
        <v>94</v>
      </c>
      <c r="BK21" s="10">
        <v>20</v>
      </c>
      <c r="BL21" s="10">
        <v>1</v>
      </c>
      <c r="BM21" s="10">
        <v>0</v>
      </c>
      <c r="BN21" s="10">
        <v>0</v>
      </c>
      <c r="BO21" s="10">
        <v>0</v>
      </c>
      <c r="BP21" s="10">
        <v>0</v>
      </c>
      <c r="BQ21" s="69">
        <f>SUM(BJ21:BP21)</f>
        <v>115</v>
      </c>
      <c r="BR21" s="26">
        <f t="shared" si="144"/>
        <v>115.5</v>
      </c>
      <c r="BS21" s="68">
        <f t="shared" si="145"/>
        <v>0.36458333333333348</v>
      </c>
      <c r="BT21" s="10">
        <v>44</v>
      </c>
      <c r="BU21" s="10">
        <v>9</v>
      </c>
      <c r="BV21" s="10">
        <v>1</v>
      </c>
      <c r="BW21" s="10">
        <v>0</v>
      </c>
      <c r="BX21" s="10">
        <v>0</v>
      </c>
      <c r="BY21" s="10">
        <v>0</v>
      </c>
      <c r="BZ21" s="10">
        <v>0</v>
      </c>
      <c r="CA21" s="69">
        <f>SUM(BT21:BZ21)</f>
        <v>54</v>
      </c>
      <c r="CB21" s="26">
        <f t="shared" si="146"/>
        <v>54.5</v>
      </c>
      <c r="CC21" s="68">
        <f t="shared" si="147"/>
        <v>0.36458333333333348</v>
      </c>
      <c r="CD21" s="10">
        <v>17</v>
      </c>
      <c r="CE21" s="10">
        <v>5</v>
      </c>
      <c r="CF21" s="10">
        <v>0</v>
      </c>
      <c r="CG21" s="10">
        <v>0</v>
      </c>
      <c r="CH21" s="10">
        <v>0</v>
      </c>
      <c r="CI21" s="10">
        <v>0</v>
      </c>
      <c r="CJ21" s="10">
        <v>0</v>
      </c>
      <c r="CK21" s="69">
        <f>SUM(CD21:CJ21)</f>
        <v>22</v>
      </c>
      <c r="CL21" s="26">
        <f t="shared" si="148"/>
        <v>22</v>
      </c>
      <c r="CM21" s="68">
        <f t="shared" si="149"/>
        <v>0.36458333333333348</v>
      </c>
      <c r="CN21" s="10">
        <v>0</v>
      </c>
      <c r="CO21" s="10">
        <v>0</v>
      </c>
      <c r="CP21" s="10">
        <v>0</v>
      </c>
      <c r="CQ21" s="10">
        <v>0</v>
      </c>
      <c r="CR21" s="10">
        <v>0</v>
      </c>
      <c r="CS21" s="10">
        <v>0</v>
      </c>
      <c r="CT21" s="10">
        <v>0</v>
      </c>
      <c r="CU21" s="69">
        <f>SUM(CN21:CT21)</f>
        <v>0</v>
      </c>
      <c r="CV21" s="26">
        <f t="shared" si="150"/>
        <v>0</v>
      </c>
      <c r="CW21" s="68">
        <f t="shared" si="151"/>
        <v>0.36458333333333348</v>
      </c>
      <c r="CX21" s="10">
        <v>35</v>
      </c>
      <c r="CY21" s="10">
        <v>1</v>
      </c>
      <c r="CZ21" s="10">
        <v>1</v>
      </c>
      <c r="DA21" s="10">
        <v>0</v>
      </c>
      <c r="DB21" s="10">
        <v>0</v>
      </c>
      <c r="DC21" s="10">
        <v>0</v>
      </c>
      <c r="DD21" s="10">
        <v>0</v>
      </c>
      <c r="DE21" s="69">
        <f>SUM(CX21:DD21)</f>
        <v>37</v>
      </c>
      <c r="DF21" s="26">
        <f t="shared" si="152"/>
        <v>37.5</v>
      </c>
      <c r="DG21" s="68">
        <f t="shared" si="153"/>
        <v>0.36458333333333348</v>
      </c>
      <c r="DH21" s="10">
        <v>77</v>
      </c>
      <c r="DI21" s="10">
        <v>11</v>
      </c>
      <c r="DJ21" s="10">
        <v>3</v>
      </c>
      <c r="DK21" s="10">
        <v>0</v>
      </c>
      <c r="DL21" s="10">
        <v>0</v>
      </c>
      <c r="DM21" s="10">
        <v>1</v>
      </c>
      <c r="DN21" s="10">
        <v>0</v>
      </c>
      <c r="DO21" s="69">
        <f>SUM(DH21:DN21)</f>
        <v>92</v>
      </c>
      <c r="DP21" s="26">
        <f t="shared" si="154"/>
        <v>92.9</v>
      </c>
      <c r="DQ21" s="68">
        <f t="shared" si="155"/>
        <v>0.36458333333333348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10">
        <v>0</v>
      </c>
      <c r="DX21" s="10">
        <v>0</v>
      </c>
      <c r="DY21" s="69">
        <f>SUM(DR21:DX21)</f>
        <v>0</v>
      </c>
      <c r="DZ21" s="26">
        <f t="shared" si="156"/>
        <v>0</v>
      </c>
      <c r="EA21" s="68">
        <f t="shared" si="157"/>
        <v>0.36458333333333348</v>
      </c>
      <c r="EB21" s="10">
        <v>50</v>
      </c>
      <c r="EC21" s="10">
        <v>15</v>
      </c>
      <c r="ED21" s="10">
        <v>4</v>
      </c>
      <c r="EE21" s="10">
        <v>2</v>
      </c>
      <c r="EF21" s="10">
        <v>0</v>
      </c>
      <c r="EG21" s="10">
        <v>2</v>
      </c>
      <c r="EH21" s="10">
        <v>0</v>
      </c>
      <c r="EI21" s="69">
        <f>SUM(EB21:EH21)</f>
        <v>73</v>
      </c>
      <c r="EJ21" s="26">
        <f t="shared" si="158"/>
        <v>76.399999999999991</v>
      </c>
      <c r="EK21" s="68">
        <f t="shared" si="159"/>
        <v>0.36458333333333348</v>
      </c>
      <c r="EL21" s="10">
        <v>0</v>
      </c>
      <c r="EM21" s="10">
        <v>0</v>
      </c>
      <c r="EN21" s="10">
        <v>0</v>
      </c>
      <c r="EO21" s="10">
        <v>0</v>
      </c>
      <c r="EP21" s="10">
        <v>0</v>
      </c>
      <c r="EQ21" s="10">
        <v>0</v>
      </c>
      <c r="ER21" s="10">
        <v>0</v>
      </c>
      <c r="ES21" s="69">
        <f>SUM(EL21:ER21)</f>
        <v>0</v>
      </c>
      <c r="ET21" s="26">
        <f t="shared" si="160"/>
        <v>0</v>
      </c>
      <c r="EU21" s="68">
        <f t="shared" si="161"/>
        <v>0.36458333333333348</v>
      </c>
      <c r="EV21" s="10">
        <v>73</v>
      </c>
      <c r="EW21" s="10">
        <v>18</v>
      </c>
      <c r="EX21" s="10">
        <v>7</v>
      </c>
      <c r="EY21" s="10">
        <v>4</v>
      </c>
      <c r="EZ21" s="10">
        <v>0</v>
      </c>
      <c r="FA21" s="10">
        <v>0</v>
      </c>
      <c r="FB21" s="10">
        <v>0</v>
      </c>
      <c r="FC21" s="69">
        <f>SUM(EV21:FB21)</f>
        <v>102</v>
      </c>
      <c r="FD21" s="26">
        <f t="shared" si="162"/>
        <v>110.7</v>
      </c>
      <c r="FE21" s="68">
        <f t="shared" si="163"/>
        <v>0.36458333333333348</v>
      </c>
      <c r="FF21" s="10">
        <v>24</v>
      </c>
      <c r="FG21" s="10">
        <v>2</v>
      </c>
      <c r="FH21" s="10">
        <v>1</v>
      </c>
      <c r="FI21" s="10">
        <v>0</v>
      </c>
      <c r="FJ21" s="10">
        <v>0</v>
      </c>
      <c r="FK21" s="10">
        <v>0</v>
      </c>
      <c r="FL21" s="10">
        <v>0</v>
      </c>
      <c r="FM21" s="69">
        <f>SUM(FF21:FL21)</f>
        <v>27</v>
      </c>
      <c r="FN21" s="26">
        <f t="shared" si="164"/>
        <v>27.5</v>
      </c>
      <c r="FO21" s="68">
        <f t="shared" si="165"/>
        <v>0.36458333333333348</v>
      </c>
      <c r="FP21" s="10">
        <v>41</v>
      </c>
      <c r="FQ21" s="10">
        <v>5</v>
      </c>
      <c r="FR21" s="10">
        <v>2</v>
      </c>
      <c r="FS21" s="10">
        <v>0</v>
      </c>
      <c r="FT21" s="10">
        <v>0</v>
      </c>
      <c r="FU21" s="10">
        <v>1</v>
      </c>
      <c r="FV21" s="10">
        <v>0</v>
      </c>
      <c r="FW21" s="69">
        <f>SUM(FP21:FV21)</f>
        <v>49</v>
      </c>
      <c r="FX21" s="26">
        <f t="shared" si="166"/>
        <v>49.4</v>
      </c>
      <c r="FY21" s="68">
        <f t="shared" si="167"/>
        <v>0.36458333333333348</v>
      </c>
      <c r="FZ21" s="10">
        <v>80</v>
      </c>
      <c r="GA21" s="10">
        <v>6</v>
      </c>
      <c r="GB21" s="10">
        <v>3</v>
      </c>
      <c r="GC21" s="10">
        <v>4</v>
      </c>
      <c r="GD21" s="10">
        <v>0</v>
      </c>
      <c r="GE21" s="10">
        <v>1</v>
      </c>
      <c r="GF21" s="10">
        <v>0</v>
      </c>
      <c r="GG21" s="69">
        <f>SUM(FZ21:GF21)</f>
        <v>94</v>
      </c>
      <c r="GH21" s="26">
        <f t="shared" si="168"/>
        <v>100.10000000000001</v>
      </c>
      <c r="GI21" s="68">
        <f t="shared" si="169"/>
        <v>0.36458333333333348</v>
      </c>
      <c r="GJ21" s="10">
        <v>0</v>
      </c>
      <c r="GK21" s="10">
        <v>0</v>
      </c>
      <c r="GL21" s="10">
        <v>0</v>
      </c>
      <c r="GM21" s="10">
        <v>0</v>
      </c>
      <c r="GN21" s="10">
        <v>0</v>
      </c>
      <c r="GO21" s="10">
        <v>0</v>
      </c>
      <c r="GP21" s="10">
        <v>0</v>
      </c>
      <c r="GQ21" s="69">
        <f>SUM(GJ21:GP21)</f>
        <v>0</v>
      </c>
      <c r="GR21" s="26">
        <f t="shared" si="170"/>
        <v>0</v>
      </c>
      <c r="GS21" s="68">
        <f t="shared" si="171"/>
        <v>0.36458333333333348</v>
      </c>
      <c r="GT21" s="10">
        <v>134</v>
      </c>
      <c r="GU21" s="10">
        <v>19</v>
      </c>
      <c r="GV21" s="10">
        <v>5</v>
      </c>
      <c r="GW21" s="10">
        <v>2</v>
      </c>
      <c r="GX21" s="10">
        <v>0</v>
      </c>
      <c r="GY21" s="10">
        <v>0</v>
      </c>
      <c r="GZ21" s="10">
        <v>0</v>
      </c>
      <c r="HA21" s="69">
        <f>SUM(GT21:GZ21)</f>
        <v>160</v>
      </c>
      <c r="HB21" s="26">
        <f t="shared" si="172"/>
        <v>165.1</v>
      </c>
      <c r="HC21" s="68">
        <f t="shared" si="173"/>
        <v>0.36458333333333348</v>
      </c>
      <c r="HD21" s="10">
        <v>0</v>
      </c>
      <c r="HE21" s="10">
        <v>0</v>
      </c>
      <c r="HF21" s="10">
        <v>0</v>
      </c>
      <c r="HG21" s="10">
        <v>0</v>
      </c>
      <c r="HH21" s="10">
        <v>0</v>
      </c>
      <c r="HI21" s="10">
        <v>0</v>
      </c>
      <c r="HJ21" s="10">
        <v>0</v>
      </c>
      <c r="HK21" s="69">
        <f>SUM(HD21:HJ21)</f>
        <v>0</v>
      </c>
      <c r="HL21" s="26">
        <f t="shared" si="174"/>
        <v>0</v>
      </c>
      <c r="HM21" s="68">
        <f t="shared" si="175"/>
        <v>0.36458333333333348</v>
      </c>
      <c r="HN21" s="10">
        <v>130</v>
      </c>
      <c r="HO21" s="10">
        <v>12</v>
      </c>
      <c r="HP21" s="10">
        <v>1</v>
      </c>
      <c r="HQ21" s="10">
        <v>2</v>
      </c>
      <c r="HR21" s="10">
        <v>0</v>
      </c>
      <c r="HS21" s="10">
        <v>0</v>
      </c>
      <c r="HT21" s="10">
        <v>0</v>
      </c>
      <c r="HU21" s="69">
        <f>SUM(HN21:HT21)</f>
        <v>145</v>
      </c>
      <c r="HV21" s="26">
        <f t="shared" si="176"/>
        <v>148.1</v>
      </c>
      <c r="HW21" s="68">
        <f t="shared" si="177"/>
        <v>0.36458333333333348</v>
      </c>
      <c r="HX21" s="10">
        <v>67</v>
      </c>
      <c r="HY21" s="10">
        <v>15</v>
      </c>
      <c r="HZ21" s="10">
        <v>4</v>
      </c>
      <c r="IA21" s="10">
        <v>0</v>
      </c>
      <c r="IB21" s="10">
        <v>0</v>
      </c>
      <c r="IC21" s="10">
        <v>1</v>
      </c>
      <c r="ID21" s="10">
        <v>0</v>
      </c>
      <c r="IE21" s="69">
        <f>SUM(HX21:ID21)</f>
        <v>87</v>
      </c>
      <c r="IF21" s="26">
        <f t="shared" si="178"/>
        <v>88.4</v>
      </c>
      <c r="IG21" s="68">
        <f t="shared" si="179"/>
        <v>0.36458333333333348</v>
      </c>
      <c r="IH21" s="10">
        <v>0</v>
      </c>
      <c r="II21" s="10">
        <v>0</v>
      </c>
      <c r="IJ21" s="10">
        <v>0</v>
      </c>
      <c r="IK21" s="10">
        <v>0</v>
      </c>
      <c r="IL21" s="10">
        <v>0</v>
      </c>
      <c r="IM21" s="10">
        <v>0</v>
      </c>
      <c r="IN21" s="10">
        <v>0</v>
      </c>
      <c r="IO21" s="69">
        <f>SUM(IH21:IN21)</f>
        <v>0</v>
      </c>
      <c r="IP21" s="26">
        <f t="shared" si="180"/>
        <v>0</v>
      </c>
      <c r="IQ21" s="68">
        <f t="shared" si="181"/>
        <v>0.36458333333333348</v>
      </c>
      <c r="IR21" s="70">
        <f t="shared" si="120"/>
        <v>209</v>
      </c>
      <c r="IS21" s="70">
        <f t="shared" si="120"/>
        <v>36</v>
      </c>
      <c r="IT21" s="70">
        <f t="shared" si="120"/>
        <v>10</v>
      </c>
      <c r="IU21" s="70">
        <f t="shared" si="120"/>
        <v>0</v>
      </c>
      <c r="IV21" s="70">
        <f t="shared" si="120"/>
        <v>0</v>
      </c>
      <c r="IW21" s="70">
        <f t="shared" si="120"/>
        <v>3</v>
      </c>
      <c r="IX21" s="70">
        <f t="shared" si="120"/>
        <v>0</v>
      </c>
      <c r="IY21" s="69">
        <f>SUM(IR21:IX21)</f>
        <v>258</v>
      </c>
      <c r="IZ21" s="26">
        <f t="shared" si="182"/>
        <v>261.2</v>
      </c>
      <c r="JA21" s="68">
        <f t="shared" si="183"/>
        <v>0.36458333333333348</v>
      </c>
      <c r="JB21" s="70">
        <f t="shared" si="121"/>
        <v>183</v>
      </c>
      <c r="JC21" s="70">
        <f t="shared" si="121"/>
        <v>34</v>
      </c>
      <c r="JD21" s="70">
        <f t="shared" si="121"/>
        <v>12</v>
      </c>
      <c r="JE21" s="70">
        <f t="shared" si="121"/>
        <v>5</v>
      </c>
      <c r="JF21" s="70">
        <f t="shared" si="121"/>
        <v>1</v>
      </c>
      <c r="JG21" s="70">
        <f t="shared" si="121"/>
        <v>1</v>
      </c>
      <c r="JH21" s="70">
        <f t="shared" si="121"/>
        <v>0</v>
      </c>
      <c r="JI21" s="69">
        <f>SUM(JB21:JH21)</f>
        <v>236</v>
      </c>
      <c r="JJ21" s="26">
        <f t="shared" si="184"/>
        <v>248.9</v>
      </c>
      <c r="JK21" s="68">
        <f t="shared" si="185"/>
        <v>0.36458333333333348</v>
      </c>
      <c r="JL21" s="70">
        <f t="shared" si="122"/>
        <v>199</v>
      </c>
      <c r="JM21" s="70">
        <f t="shared" si="122"/>
        <v>20</v>
      </c>
      <c r="JN21" s="70">
        <f t="shared" si="122"/>
        <v>3</v>
      </c>
      <c r="JO21" s="70">
        <f t="shared" si="122"/>
        <v>2</v>
      </c>
      <c r="JP21" s="70">
        <f t="shared" si="122"/>
        <v>0</v>
      </c>
      <c r="JQ21" s="70">
        <f t="shared" si="122"/>
        <v>0</v>
      </c>
      <c r="JR21" s="70">
        <f t="shared" si="122"/>
        <v>0</v>
      </c>
      <c r="JS21" s="69">
        <f>SUM(JL21:JR21)</f>
        <v>224</v>
      </c>
      <c r="JT21" s="26">
        <f t="shared" si="186"/>
        <v>228.1</v>
      </c>
      <c r="JU21" s="68">
        <f t="shared" si="187"/>
        <v>0.36458333333333348</v>
      </c>
      <c r="JV21" s="70">
        <f t="shared" si="123"/>
        <v>179</v>
      </c>
      <c r="JW21" s="70">
        <f t="shared" si="123"/>
        <v>39</v>
      </c>
      <c r="JX21" s="70">
        <f t="shared" si="123"/>
        <v>3</v>
      </c>
      <c r="JY21" s="70">
        <f t="shared" si="123"/>
        <v>0</v>
      </c>
      <c r="JZ21" s="70">
        <f t="shared" si="123"/>
        <v>0</v>
      </c>
      <c r="KA21" s="70">
        <f t="shared" si="123"/>
        <v>0</v>
      </c>
      <c r="KB21" s="70">
        <f t="shared" si="123"/>
        <v>0</v>
      </c>
      <c r="KC21" s="69">
        <f>SUM(JV21:KB21)</f>
        <v>221</v>
      </c>
      <c r="KD21" s="26">
        <f t="shared" si="188"/>
        <v>222.5</v>
      </c>
      <c r="KE21" s="68">
        <f t="shared" si="189"/>
        <v>0.36458333333333348</v>
      </c>
      <c r="KF21" s="70">
        <f t="shared" si="124"/>
        <v>145</v>
      </c>
      <c r="KG21" s="70">
        <f t="shared" si="124"/>
        <v>34</v>
      </c>
      <c r="KH21" s="70">
        <f t="shared" si="124"/>
        <v>10</v>
      </c>
      <c r="KI21" s="70">
        <f t="shared" si="124"/>
        <v>7</v>
      </c>
      <c r="KJ21" s="70">
        <f t="shared" si="124"/>
        <v>0</v>
      </c>
      <c r="KK21" s="70">
        <f t="shared" si="124"/>
        <v>0</v>
      </c>
      <c r="KL21" s="70">
        <f t="shared" si="124"/>
        <v>0</v>
      </c>
      <c r="KM21" s="69">
        <f>SUM(KF21:KL21)</f>
        <v>196</v>
      </c>
      <c r="KN21" s="26">
        <f t="shared" si="190"/>
        <v>210.1</v>
      </c>
      <c r="KO21" s="68">
        <f t="shared" si="191"/>
        <v>0.36458333333333348</v>
      </c>
      <c r="KP21" s="70">
        <f t="shared" si="125"/>
        <v>162</v>
      </c>
      <c r="KQ21" s="70">
        <f t="shared" si="125"/>
        <v>27</v>
      </c>
      <c r="KR21" s="70">
        <f t="shared" si="125"/>
        <v>8</v>
      </c>
      <c r="KS21" s="70">
        <f t="shared" si="125"/>
        <v>2</v>
      </c>
      <c r="KT21" s="70">
        <f t="shared" si="125"/>
        <v>0</v>
      </c>
      <c r="KU21" s="70">
        <f t="shared" si="125"/>
        <v>3</v>
      </c>
      <c r="KV21" s="70">
        <f t="shared" si="125"/>
        <v>0</v>
      </c>
      <c r="KW21" s="69">
        <f>SUM(KP21:KV21)</f>
        <v>202</v>
      </c>
      <c r="KX21" s="26">
        <f t="shared" si="192"/>
        <v>206.79999999999998</v>
      </c>
      <c r="KY21" s="68">
        <f t="shared" si="193"/>
        <v>0.36458333333333348</v>
      </c>
      <c r="KZ21" s="70">
        <f t="shared" si="126"/>
        <v>275</v>
      </c>
      <c r="LA21" s="70">
        <f t="shared" si="126"/>
        <v>49</v>
      </c>
      <c r="LB21" s="70">
        <f t="shared" si="126"/>
        <v>15</v>
      </c>
      <c r="LC21" s="70">
        <f t="shared" si="126"/>
        <v>4</v>
      </c>
      <c r="LD21" s="70">
        <f t="shared" si="126"/>
        <v>1</v>
      </c>
      <c r="LE21" s="70">
        <f t="shared" si="126"/>
        <v>3</v>
      </c>
      <c r="LF21" s="70">
        <f t="shared" si="126"/>
        <v>0</v>
      </c>
      <c r="LG21" s="69">
        <f>SUM(KZ21:LF21)</f>
        <v>347</v>
      </c>
      <c r="LH21" s="26">
        <f t="shared" si="194"/>
        <v>358.9</v>
      </c>
      <c r="LI21" s="68">
        <f t="shared" si="195"/>
        <v>0.36458333333333348</v>
      </c>
      <c r="LJ21" s="70">
        <f t="shared" si="127"/>
        <v>218</v>
      </c>
      <c r="LK21" s="70">
        <f t="shared" si="127"/>
        <v>31</v>
      </c>
      <c r="LL21" s="70">
        <f t="shared" si="127"/>
        <v>13</v>
      </c>
      <c r="LM21" s="70">
        <f t="shared" si="127"/>
        <v>8</v>
      </c>
      <c r="LN21" s="70">
        <f t="shared" si="127"/>
        <v>0</v>
      </c>
      <c r="LO21" s="70">
        <f t="shared" si="127"/>
        <v>2</v>
      </c>
      <c r="LP21" s="70">
        <f t="shared" si="127"/>
        <v>0</v>
      </c>
      <c r="LQ21" s="69">
        <f>SUM(LJ21:LP21)</f>
        <v>272</v>
      </c>
      <c r="LR21" s="26">
        <f t="shared" si="196"/>
        <v>287.7</v>
      </c>
      <c r="LS21" s="68">
        <f t="shared" si="197"/>
        <v>0.36458333333333348</v>
      </c>
      <c r="LT21" s="70">
        <f t="shared" si="128"/>
        <v>245</v>
      </c>
      <c r="LU21" s="70">
        <f t="shared" si="128"/>
        <v>38</v>
      </c>
      <c r="LV21" s="70">
        <f t="shared" si="128"/>
        <v>8</v>
      </c>
      <c r="LW21" s="70">
        <f t="shared" si="128"/>
        <v>6</v>
      </c>
      <c r="LX21" s="70">
        <f t="shared" si="128"/>
        <v>0</v>
      </c>
      <c r="LY21" s="70">
        <f t="shared" si="128"/>
        <v>1</v>
      </c>
      <c r="LZ21" s="70">
        <f t="shared" si="128"/>
        <v>0</v>
      </c>
      <c r="MA21" s="69">
        <f>SUM(LT21:LZ21)</f>
        <v>298</v>
      </c>
      <c r="MB21" s="26">
        <f t="shared" si="198"/>
        <v>309.2</v>
      </c>
      <c r="MC21" s="68">
        <f t="shared" si="199"/>
        <v>0.36458333333333348</v>
      </c>
      <c r="MD21" s="70">
        <f t="shared" si="129"/>
        <v>331</v>
      </c>
      <c r="ME21" s="70">
        <f t="shared" si="129"/>
        <v>46</v>
      </c>
      <c r="MF21" s="70">
        <f t="shared" si="129"/>
        <v>10</v>
      </c>
      <c r="MG21" s="70">
        <f t="shared" si="129"/>
        <v>4</v>
      </c>
      <c r="MH21" s="70">
        <f t="shared" si="129"/>
        <v>0</v>
      </c>
      <c r="MI21" s="70">
        <f t="shared" si="129"/>
        <v>1</v>
      </c>
      <c r="MJ21" s="70">
        <f t="shared" si="129"/>
        <v>0</v>
      </c>
      <c r="MK21" s="69">
        <f>SUM(MD21:MJ21)</f>
        <v>392</v>
      </c>
      <c r="ML21" s="26">
        <f t="shared" si="200"/>
        <v>401.59999999999997</v>
      </c>
      <c r="MM21" s="68">
        <f t="shared" si="201"/>
        <v>0.36458333333333348</v>
      </c>
      <c r="MN21" s="70">
        <f t="shared" si="130"/>
        <v>1073</v>
      </c>
      <c r="MO21" s="70">
        <f t="shared" si="130"/>
        <v>177</v>
      </c>
      <c r="MP21" s="70">
        <f t="shared" si="130"/>
        <v>46</v>
      </c>
      <c r="MQ21" s="70">
        <f t="shared" si="130"/>
        <v>19</v>
      </c>
      <c r="MR21" s="70">
        <f t="shared" si="130"/>
        <v>1</v>
      </c>
      <c r="MS21" s="70">
        <f t="shared" si="130"/>
        <v>7</v>
      </c>
      <c r="MT21" s="70">
        <f t="shared" si="130"/>
        <v>0</v>
      </c>
      <c r="MU21" s="69">
        <f>SUM(MN21:MT21)</f>
        <v>1323</v>
      </c>
      <c r="MV21" s="26">
        <f t="shared" si="202"/>
        <v>1367.5</v>
      </c>
    </row>
    <row r="22" spans="1:360" s="53" customFormat="1" ht="12.95" customHeight="1" thickTop="1" thickBot="1" x14ac:dyDescent="0.3">
      <c r="A22" s="71" t="s">
        <v>39</v>
      </c>
      <c r="B22" s="72">
        <f t="shared" ref="B22:J22" si="203">SUM(B18:B21)</f>
        <v>274</v>
      </c>
      <c r="C22" s="72">
        <f t="shared" si="203"/>
        <v>43</v>
      </c>
      <c r="D22" s="72">
        <f t="shared" si="203"/>
        <v>13</v>
      </c>
      <c r="E22" s="72">
        <f t="shared" si="203"/>
        <v>7</v>
      </c>
      <c r="F22" s="72">
        <f t="shared" si="203"/>
        <v>6</v>
      </c>
      <c r="G22" s="72">
        <f t="shared" si="203"/>
        <v>1</v>
      </c>
      <c r="H22" s="72">
        <f t="shared" si="203"/>
        <v>0</v>
      </c>
      <c r="I22" s="73">
        <f t="shared" si="203"/>
        <v>344</v>
      </c>
      <c r="J22" s="35">
        <f t="shared" si="203"/>
        <v>365</v>
      </c>
      <c r="K22" s="71" t="s">
        <v>39</v>
      </c>
      <c r="L22" s="72">
        <f t="shared" ref="L22:T22" si="204">SUM(L18:L21)</f>
        <v>193</v>
      </c>
      <c r="M22" s="72">
        <f t="shared" si="204"/>
        <v>17</v>
      </c>
      <c r="N22" s="72">
        <f t="shared" si="204"/>
        <v>13</v>
      </c>
      <c r="O22" s="72">
        <f t="shared" si="204"/>
        <v>0</v>
      </c>
      <c r="P22" s="72">
        <f t="shared" si="204"/>
        <v>10</v>
      </c>
      <c r="Q22" s="72">
        <f t="shared" si="204"/>
        <v>2</v>
      </c>
      <c r="R22" s="72">
        <f t="shared" si="204"/>
        <v>0</v>
      </c>
      <c r="S22" s="73">
        <f t="shared" si="204"/>
        <v>235</v>
      </c>
      <c r="T22" s="35">
        <f t="shared" si="204"/>
        <v>250.3</v>
      </c>
      <c r="U22" s="71" t="s">
        <v>39</v>
      </c>
      <c r="V22" s="72">
        <f t="shared" ref="V22:AD22" si="205">SUM(V18:V21)</f>
        <v>221</v>
      </c>
      <c r="W22" s="72">
        <f t="shared" si="205"/>
        <v>48</v>
      </c>
      <c r="X22" s="72">
        <f t="shared" si="205"/>
        <v>7</v>
      </c>
      <c r="Y22" s="72">
        <f t="shared" si="205"/>
        <v>11</v>
      </c>
      <c r="Z22" s="72">
        <f t="shared" si="205"/>
        <v>3</v>
      </c>
      <c r="AA22" s="72">
        <f t="shared" si="205"/>
        <v>0</v>
      </c>
      <c r="AB22" s="72">
        <f t="shared" si="205"/>
        <v>0</v>
      </c>
      <c r="AC22" s="73">
        <f t="shared" si="205"/>
        <v>290</v>
      </c>
      <c r="AD22" s="35">
        <f t="shared" si="205"/>
        <v>310.8</v>
      </c>
      <c r="AE22" s="71" t="s">
        <v>39</v>
      </c>
      <c r="AF22" s="72">
        <f t="shared" ref="AF22:AN22" si="206">SUM(AF18:AF21)</f>
        <v>30</v>
      </c>
      <c r="AG22" s="72">
        <f t="shared" si="206"/>
        <v>10</v>
      </c>
      <c r="AH22" s="72">
        <f t="shared" si="206"/>
        <v>1</v>
      </c>
      <c r="AI22" s="72">
        <f t="shared" si="206"/>
        <v>0</v>
      </c>
      <c r="AJ22" s="72">
        <f t="shared" si="206"/>
        <v>0</v>
      </c>
      <c r="AK22" s="72">
        <f t="shared" si="206"/>
        <v>0</v>
      </c>
      <c r="AL22" s="72">
        <f t="shared" si="206"/>
        <v>0</v>
      </c>
      <c r="AM22" s="73">
        <f t="shared" si="206"/>
        <v>41</v>
      </c>
      <c r="AN22" s="35">
        <f t="shared" si="206"/>
        <v>41.5</v>
      </c>
      <c r="AO22" s="71" t="s">
        <v>39</v>
      </c>
      <c r="AP22" s="72">
        <f t="shared" ref="AP22:AX22" si="207">SUM(AP18:AP21)</f>
        <v>0</v>
      </c>
      <c r="AQ22" s="72">
        <f t="shared" si="207"/>
        <v>0</v>
      </c>
      <c r="AR22" s="72">
        <f t="shared" si="207"/>
        <v>0</v>
      </c>
      <c r="AS22" s="72">
        <f t="shared" si="207"/>
        <v>0</v>
      </c>
      <c r="AT22" s="72">
        <f t="shared" si="207"/>
        <v>0</v>
      </c>
      <c r="AU22" s="72">
        <f t="shared" si="207"/>
        <v>0</v>
      </c>
      <c r="AV22" s="72">
        <f t="shared" si="207"/>
        <v>0</v>
      </c>
      <c r="AW22" s="73">
        <f t="shared" si="207"/>
        <v>0</v>
      </c>
      <c r="AX22" s="35">
        <f t="shared" si="207"/>
        <v>0</v>
      </c>
      <c r="AY22" s="71" t="s">
        <v>39</v>
      </c>
      <c r="AZ22" s="72">
        <f t="shared" ref="AZ22:BH22" si="208">SUM(AZ18:AZ21)</f>
        <v>78</v>
      </c>
      <c r="BA22" s="72">
        <f t="shared" si="208"/>
        <v>12</v>
      </c>
      <c r="BB22" s="72">
        <f t="shared" si="208"/>
        <v>3</v>
      </c>
      <c r="BC22" s="72">
        <f t="shared" si="208"/>
        <v>0</v>
      </c>
      <c r="BD22" s="72">
        <f t="shared" si="208"/>
        <v>0</v>
      </c>
      <c r="BE22" s="72">
        <f t="shared" si="208"/>
        <v>0</v>
      </c>
      <c r="BF22" s="72">
        <f t="shared" si="208"/>
        <v>0</v>
      </c>
      <c r="BG22" s="73">
        <f t="shared" si="208"/>
        <v>93</v>
      </c>
      <c r="BH22" s="35">
        <f t="shared" si="208"/>
        <v>94.5</v>
      </c>
      <c r="BI22" s="71" t="s">
        <v>39</v>
      </c>
      <c r="BJ22" s="72">
        <f t="shared" ref="BJ22:BR22" si="209">SUM(BJ18:BJ21)</f>
        <v>413</v>
      </c>
      <c r="BK22" s="72">
        <f t="shared" si="209"/>
        <v>65</v>
      </c>
      <c r="BL22" s="72">
        <f t="shared" si="209"/>
        <v>18</v>
      </c>
      <c r="BM22" s="72">
        <f t="shared" si="209"/>
        <v>5</v>
      </c>
      <c r="BN22" s="72">
        <f t="shared" si="209"/>
        <v>0</v>
      </c>
      <c r="BO22" s="72">
        <f t="shared" si="209"/>
        <v>1</v>
      </c>
      <c r="BP22" s="72">
        <f t="shared" si="209"/>
        <v>0</v>
      </c>
      <c r="BQ22" s="73">
        <f t="shared" si="209"/>
        <v>502</v>
      </c>
      <c r="BR22" s="35">
        <f t="shared" si="209"/>
        <v>516.9</v>
      </c>
      <c r="BS22" s="71" t="s">
        <v>39</v>
      </c>
      <c r="BT22" s="72">
        <f t="shared" ref="BT22:CB22" si="210">SUM(BT18:BT21)</f>
        <v>196</v>
      </c>
      <c r="BU22" s="72">
        <f t="shared" si="210"/>
        <v>30</v>
      </c>
      <c r="BV22" s="72">
        <f t="shared" si="210"/>
        <v>7</v>
      </c>
      <c r="BW22" s="72">
        <f t="shared" si="210"/>
        <v>1</v>
      </c>
      <c r="BX22" s="72">
        <f t="shared" si="210"/>
        <v>0</v>
      </c>
      <c r="BY22" s="72">
        <f t="shared" si="210"/>
        <v>0</v>
      </c>
      <c r="BZ22" s="72">
        <f t="shared" si="210"/>
        <v>0</v>
      </c>
      <c r="CA22" s="73">
        <f t="shared" si="210"/>
        <v>234</v>
      </c>
      <c r="CB22" s="35">
        <f t="shared" si="210"/>
        <v>238.8</v>
      </c>
      <c r="CC22" s="71" t="s">
        <v>39</v>
      </c>
      <c r="CD22" s="72">
        <f t="shared" ref="CD22:CL22" si="211">SUM(CD18:CD21)</f>
        <v>52</v>
      </c>
      <c r="CE22" s="72">
        <f t="shared" si="211"/>
        <v>16</v>
      </c>
      <c r="CF22" s="72">
        <f t="shared" si="211"/>
        <v>0</v>
      </c>
      <c r="CG22" s="72">
        <f t="shared" si="211"/>
        <v>2</v>
      </c>
      <c r="CH22" s="72">
        <f t="shared" si="211"/>
        <v>0</v>
      </c>
      <c r="CI22" s="72">
        <f t="shared" si="211"/>
        <v>1</v>
      </c>
      <c r="CJ22" s="72">
        <f t="shared" si="211"/>
        <v>0</v>
      </c>
      <c r="CK22" s="73">
        <f t="shared" si="211"/>
        <v>71</v>
      </c>
      <c r="CL22" s="35">
        <f t="shared" si="211"/>
        <v>73</v>
      </c>
      <c r="CM22" s="71" t="s">
        <v>39</v>
      </c>
      <c r="CN22" s="72">
        <f t="shared" ref="CN22:CV22" si="212">SUM(CN18:CN21)</f>
        <v>0</v>
      </c>
      <c r="CO22" s="72">
        <f t="shared" si="212"/>
        <v>0</v>
      </c>
      <c r="CP22" s="72">
        <f t="shared" si="212"/>
        <v>0</v>
      </c>
      <c r="CQ22" s="72">
        <f t="shared" si="212"/>
        <v>0</v>
      </c>
      <c r="CR22" s="72">
        <f t="shared" si="212"/>
        <v>0</v>
      </c>
      <c r="CS22" s="72">
        <f t="shared" si="212"/>
        <v>0</v>
      </c>
      <c r="CT22" s="72">
        <f t="shared" si="212"/>
        <v>0</v>
      </c>
      <c r="CU22" s="73">
        <f t="shared" si="212"/>
        <v>0</v>
      </c>
      <c r="CV22" s="35">
        <f t="shared" si="212"/>
        <v>0</v>
      </c>
      <c r="CW22" s="71" t="s">
        <v>39</v>
      </c>
      <c r="CX22" s="72">
        <f t="shared" ref="CX22:DF22" si="213">SUM(CX18:CX21)</f>
        <v>119</v>
      </c>
      <c r="CY22" s="72">
        <f t="shared" si="213"/>
        <v>8</v>
      </c>
      <c r="CZ22" s="72">
        <f t="shared" si="213"/>
        <v>2</v>
      </c>
      <c r="DA22" s="72">
        <f t="shared" si="213"/>
        <v>0</v>
      </c>
      <c r="DB22" s="72">
        <f t="shared" si="213"/>
        <v>4</v>
      </c>
      <c r="DC22" s="72">
        <f t="shared" si="213"/>
        <v>0</v>
      </c>
      <c r="DD22" s="72">
        <f t="shared" si="213"/>
        <v>0</v>
      </c>
      <c r="DE22" s="73">
        <f t="shared" si="213"/>
        <v>133</v>
      </c>
      <c r="DF22" s="35">
        <f t="shared" si="213"/>
        <v>138</v>
      </c>
      <c r="DG22" s="71" t="s">
        <v>39</v>
      </c>
      <c r="DH22" s="72">
        <f t="shared" ref="DH22:DP22" si="214">SUM(DH18:DH21)</f>
        <v>283</v>
      </c>
      <c r="DI22" s="72">
        <f t="shared" si="214"/>
        <v>37</v>
      </c>
      <c r="DJ22" s="72">
        <f t="shared" si="214"/>
        <v>18</v>
      </c>
      <c r="DK22" s="72">
        <f t="shared" si="214"/>
        <v>5</v>
      </c>
      <c r="DL22" s="72">
        <f t="shared" si="214"/>
        <v>0</v>
      </c>
      <c r="DM22" s="72">
        <f t="shared" si="214"/>
        <v>2</v>
      </c>
      <c r="DN22" s="72">
        <f t="shared" si="214"/>
        <v>0</v>
      </c>
      <c r="DO22" s="73">
        <f t="shared" si="214"/>
        <v>345</v>
      </c>
      <c r="DP22" s="35">
        <f t="shared" si="214"/>
        <v>359.29999999999995</v>
      </c>
      <c r="DQ22" s="71" t="s">
        <v>39</v>
      </c>
      <c r="DR22" s="72">
        <f t="shared" ref="DR22:DZ22" si="215">SUM(DR18:DR21)</f>
        <v>1</v>
      </c>
      <c r="DS22" s="72">
        <f t="shared" si="215"/>
        <v>0</v>
      </c>
      <c r="DT22" s="72">
        <f t="shared" si="215"/>
        <v>0</v>
      </c>
      <c r="DU22" s="72">
        <f t="shared" si="215"/>
        <v>0</v>
      </c>
      <c r="DV22" s="72">
        <f t="shared" si="215"/>
        <v>0</v>
      </c>
      <c r="DW22" s="72">
        <f t="shared" si="215"/>
        <v>0</v>
      </c>
      <c r="DX22" s="72">
        <f t="shared" si="215"/>
        <v>0</v>
      </c>
      <c r="DY22" s="73">
        <f t="shared" si="215"/>
        <v>1</v>
      </c>
      <c r="DZ22" s="35">
        <f t="shared" si="215"/>
        <v>1</v>
      </c>
      <c r="EA22" s="71" t="s">
        <v>39</v>
      </c>
      <c r="EB22" s="72">
        <f t="shared" ref="EB22:EJ22" si="216">SUM(EB18:EB21)</f>
        <v>240</v>
      </c>
      <c r="EC22" s="72">
        <f t="shared" si="216"/>
        <v>63</v>
      </c>
      <c r="ED22" s="72">
        <f t="shared" si="216"/>
        <v>17</v>
      </c>
      <c r="EE22" s="72">
        <f t="shared" si="216"/>
        <v>6</v>
      </c>
      <c r="EF22" s="72">
        <f t="shared" si="216"/>
        <v>0</v>
      </c>
      <c r="EG22" s="72">
        <f t="shared" si="216"/>
        <v>3</v>
      </c>
      <c r="EH22" s="72">
        <f t="shared" si="216"/>
        <v>0</v>
      </c>
      <c r="EI22" s="73">
        <f t="shared" si="216"/>
        <v>329</v>
      </c>
      <c r="EJ22" s="35">
        <f t="shared" si="216"/>
        <v>343.5</v>
      </c>
      <c r="EK22" s="71" t="s">
        <v>39</v>
      </c>
      <c r="EL22" s="72">
        <f t="shared" ref="EL22:ET22" si="217">SUM(EL18:EL21)</f>
        <v>0</v>
      </c>
      <c r="EM22" s="72">
        <f t="shared" si="217"/>
        <v>0</v>
      </c>
      <c r="EN22" s="72">
        <f t="shared" si="217"/>
        <v>0</v>
      </c>
      <c r="EO22" s="72">
        <f t="shared" si="217"/>
        <v>0</v>
      </c>
      <c r="EP22" s="72">
        <f t="shared" si="217"/>
        <v>0</v>
      </c>
      <c r="EQ22" s="72">
        <f t="shared" si="217"/>
        <v>0</v>
      </c>
      <c r="ER22" s="72">
        <f t="shared" si="217"/>
        <v>0</v>
      </c>
      <c r="ES22" s="73">
        <f t="shared" si="217"/>
        <v>0</v>
      </c>
      <c r="ET22" s="35">
        <f t="shared" si="217"/>
        <v>0</v>
      </c>
      <c r="EU22" s="71" t="s">
        <v>39</v>
      </c>
      <c r="EV22" s="72">
        <f t="shared" ref="EV22:FD22" si="218">SUM(EV18:EV21)</f>
        <v>391</v>
      </c>
      <c r="EW22" s="72">
        <f t="shared" si="218"/>
        <v>82</v>
      </c>
      <c r="EX22" s="72">
        <f t="shared" si="218"/>
        <v>16</v>
      </c>
      <c r="EY22" s="72">
        <f t="shared" si="218"/>
        <v>11</v>
      </c>
      <c r="EZ22" s="72">
        <f t="shared" si="218"/>
        <v>0</v>
      </c>
      <c r="FA22" s="72">
        <f t="shared" si="218"/>
        <v>2</v>
      </c>
      <c r="FB22" s="72">
        <f t="shared" si="218"/>
        <v>0</v>
      </c>
      <c r="FC22" s="73">
        <f t="shared" si="218"/>
        <v>502</v>
      </c>
      <c r="FD22" s="35">
        <f t="shared" si="218"/>
        <v>523.1</v>
      </c>
      <c r="FE22" s="71" t="s">
        <v>39</v>
      </c>
      <c r="FF22" s="72">
        <f t="shared" ref="FF22:FN22" si="219">SUM(FF18:FF21)</f>
        <v>92</v>
      </c>
      <c r="FG22" s="72">
        <f t="shared" si="219"/>
        <v>14</v>
      </c>
      <c r="FH22" s="72">
        <f t="shared" si="219"/>
        <v>4</v>
      </c>
      <c r="FI22" s="72">
        <f t="shared" si="219"/>
        <v>0</v>
      </c>
      <c r="FJ22" s="72">
        <f t="shared" si="219"/>
        <v>2</v>
      </c>
      <c r="FK22" s="72">
        <f t="shared" si="219"/>
        <v>1</v>
      </c>
      <c r="FL22" s="72">
        <f t="shared" si="219"/>
        <v>0</v>
      </c>
      <c r="FM22" s="73">
        <f t="shared" si="219"/>
        <v>113</v>
      </c>
      <c r="FN22" s="35">
        <f t="shared" si="219"/>
        <v>116.4</v>
      </c>
      <c r="FO22" s="71" t="s">
        <v>39</v>
      </c>
      <c r="FP22" s="72">
        <f t="shared" ref="FP22:FX22" si="220">SUM(FP18:FP21)</f>
        <v>185</v>
      </c>
      <c r="FQ22" s="72">
        <f t="shared" si="220"/>
        <v>18</v>
      </c>
      <c r="FR22" s="72">
        <f t="shared" si="220"/>
        <v>6</v>
      </c>
      <c r="FS22" s="72">
        <f t="shared" si="220"/>
        <v>0</v>
      </c>
      <c r="FT22" s="72">
        <f t="shared" si="220"/>
        <v>1</v>
      </c>
      <c r="FU22" s="72">
        <f t="shared" si="220"/>
        <v>1</v>
      </c>
      <c r="FV22" s="72">
        <f t="shared" si="220"/>
        <v>1</v>
      </c>
      <c r="FW22" s="73">
        <f t="shared" si="220"/>
        <v>212</v>
      </c>
      <c r="FX22" s="35">
        <f t="shared" si="220"/>
        <v>214.6</v>
      </c>
      <c r="FY22" s="71" t="s">
        <v>39</v>
      </c>
      <c r="FZ22" s="72">
        <f t="shared" ref="FZ22:GH22" si="221">SUM(FZ18:FZ21)</f>
        <v>325</v>
      </c>
      <c r="GA22" s="72">
        <f t="shared" si="221"/>
        <v>49</v>
      </c>
      <c r="GB22" s="72">
        <f t="shared" si="221"/>
        <v>10</v>
      </c>
      <c r="GC22" s="72">
        <f t="shared" si="221"/>
        <v>11</v>
      </c>
      <c r="GD22" s="72">
        <f t="shared" si="221"/>
        <v>3</v>
      </c>
      <c r="GE22" s="72">
        <f t="shared" si="221"/>
        <v>1</v>
      </c>
      <c r="GF22" s="72">
        <f t="shared" si="221"/>
        <v>0</v>
      </c>
      <c r="GG22" s="73">
        <f t="shared" si="221"/>
        <v>399</v>
      </c>
      <c r="GH22" s="35">
        <f t="shared" si="221"/>
        <v>420.70000000000005</v>
      </c>
      <c r="GI22" s="71" t="s">
        <v>39</v>
      </c>
      <c r="GJ22" s="72">
        <f t="shared" ref="GJ22:GR22" si="222">SUM(GJ18:GJ21)</f>
        <v>1</v>
      </c>
      <c r="GK22" s="72">
        <f t="shared" si="222"/>
        <v>1</v>
      </c>
      <c r="GL22" s="72">
        <f t="shared" si="222"/>
        <v>0</v>
      </c>
      <c r="GM22" s="72">
        <f t="shared" si="222"/>
        <v>0</v>
      </c>
      <c r="GN22" s="72">
        <f t="shared" si="222"/>
        <v>0</v>
      </c>
      <c r="GO22" s="72">
        <f t="shared" si="222"/>
        <v>0</v>
      </c>
      <c r="GP22" s="72">
        <f t="shared" si="222"/>
        <v>0</v>
      </c>
      <c r="GQ22" s="73">
        <f t="shared" si="222"/>
        <v>2</v>
      </c>
      <c r="GR22" s="35">
        <f t="shared" si="222"/>
        <v>2</v>
      </c>
      <c r="GS22" s="71" t="s">
        <v>39</v>
      </c>
      <c r="GT22" s="72">
        <f t="shared" ref="GT22:HB22" si="223">SUM(GT18:GT21)</f>
        <v>604</v>
      </c>
      <c r="GU22" s="72">
        <f t="shared" si="223"/>
        <v>79</v>
      </c>
      <c r="GV22" s="72">
        <f t="shared" si="223"/>
        <v>14</v>
      </c>
      <c r="GW22" s="72">
        <f t="shared" si="223"/>
        <v>5</v>
      </c>
      <c r="GX22" s="72">
        <f t="shared" si="223"/>
        <v>2</v>
      </c>
      <c r="GY22" s="72">
        <f t="shared" si="223"/>
        <v>1</v>
      </c>
      <c r="GZ22" s="72">
        <f t="shared" si="223"/>
        <v>0</v>
      </c>
      <c r="HA22" s="73">
        <f t="shared" si="223"/>
        <v>705</v>
      </c>
      <c r="HB22" s="35">
        <f t="shared" si="223"/>
        <v>719.9</v>
      </c>
      <c r="HC22" s="71" t="s">
        <v>39</v>
      </c>
      <c r="HD22" s="72">
        <f t="shared" ref="HD22:HL22" si="224">SUM(HD18:HD21)</f>
        <v>1</v>
      </c>
      <c r="HE22" s="72">
        <f t="shared" si="224"/>
        <v>0</v>
      </c>
      <c r="HF22" s="72">
        <f t="shared" si="224"/>
        <v>0</v>
      </c>
      <c r="HG22" s="72">
        <f t="shared" si="224"/>
        <v>0</v>
      </c>
      <c r="HH22" s="72">
        <f t="shared" si="224"/>
        <v>0</v>
      </c>
      <c r="HI22" s="72">
        <f t="shared" si="224"/>
        <v>0</v>
      </c>
      <c r="HJ22" s="72">
        <f t="shared" si="224"/>
        <v>0</v>
      </c>
      <c r="HK22" s="73">
        <f t="shared" si="224"/>
        <v>1</v>
      </c>
      <c r="HL22" s="35">
        <f t="shared" si="224"/>
        <v>1</v>
      </c>
      <c r="HM22" s="71" t="s">
        <v>39</v>
      </c>
      <c r="HN22" s="72">
        <f t="shared" ref="HN22:HV22" si="225">SUM(HN18:HN21)</f>
        <v>588</v>
      </c>
      <c r="HO22" s="72">
        <f t="shared" si="225"/>
        <v>45</v>
      </c>
      <c r="HP22" s="72">
        <f t="shared" si="225"/>
        <v>6</v>
      </c>
      <c r="HQ22" s="72">
        <f t="shared" si="225"/>
        <v>2</v>
      </c>
      <c r="HR22" s="72">
        <f t="shared" si="225"/>
        <v>8</v>
      </c>
      <c r="HS22" s="72">
        <f t="shared" si="225"/>
        <v>1</v>
      </c>
      <c r="HT22" s="72">
        <f t="shared" si="225"/>
        <v>0</v>
      </c>
      <c r="HU22" s="73">
        <f t="shared" si="225"/>
        <v>650</v>
      </c>
      <c r="HV22" s="35">
        <f t="shared" si="225"/>
        <v>663</v>
      </c>
      <c r="HW22" s="71" t="s">
        <v>39</v>
      </c>
      <c r="HX22" s="72">
        <f t="shared" ref="HX22:IF22" si="226">SUM(HX18:HX21)</f>
        <v>337</v>
      </c>
      <c r="HY22" s="72">
        <f t="shared" si="226"/>
        <v>49</v>
      </c>
      <c r="HZ22" s="72">
        <f t="shared" si="226"/>
        <v>15</v>
      </c>
      <c r="IA22" s="72">
        <f t="shared" si="226"/>
        <v>4</v>
      </c>
      <c r="IB22" s="72">
        <f t="shared" si="226"/>
        <v>0</v>
      </c>
      <c r="IC22" s="72">
        <f t="shared" si="226"/>
        <v>4</v>
      </c>
      <c r="ID22" s="72">
        <f t="shared" si="226"/>
        <v>0</v>
      </c>
      <c r="IE22" s="73">
        <f t="shared" si="226"/>
        <v>409</v>
      </c>
      <c r="IF22" s="35">
        <f t="shared" si="226"/>
        <v>419.29999999999995</v>
      </c>
      <c r="IG22" s="71" t="s">
        <v>39</v>
      </c>
      <c r="IH22" s="72">
        <f t="shared" ref="IH22:IN22" si="227">SUM(IH18:IH21)</f>
        <v>0</v>
      </c>
      <c r="II22" s="72">
        <f t="shared" si="227"/>
        <v>0</v>
      </c>
      <c r="IJ22" s="72">
        <f t="shared" si="227"/>
        <v>0</v>
      </c>
      <c r="IK22" s="72">
        <f t="shared" si="227"/>
        <v>0</v>
      </c>
      <c r="IL22" s="72">
        <f t="shared" si="227"/>
        <v>0</v>
      </c>
      <c r="IM22" s="72">
        <f t="shared" si="227"/>
        <v>0</v>
      </c>
      <c r="IN22" s="72">
        <f t="shared" si="227"/>
        <v>0</v>
      </c>
      <c r="IO22" s="73">
        <f t="shared" ref="IO22:IP22" si="228">SUM(IO18:IO21)</f>
        <v>0</v>
      </c>
      <c r="IP22" s="35">
        <f t="shared" si="228"/>
        <v>0</v>
      </c>
      <c r="IQ22" s="71" t="s">
        <v>39</v>
      </c>
      <c r="IR22" s="72">
        <f t="shared" ref="IR22:IZ22" si="229">SUM(IR18:IR21)</f>
        <v>883</v>
      </c>
      <c r="IS22" s="72">
        <f t="shared" si="229"/>
        <v>116</v>
      </c>
      <c r="IT22" s="72">
        <f t="shared" si="229"/>
        <v>42</v>
      </c>
      <c r="IU22" s="72">
        <f t="shared" si="229"/>
        <v>9</v>
      </c>
      <c r="IV22" s="72">
        <f t="shared" si="229"/>
        <v>1</v>
      </c>
      <c r="IW22" s="72">
        <f t="shared" si="229"/>
        <v>7</v>
      </c>
      <c r="IX22" s="72">
        <f t="shared" si="229"/>
        <v>1</v>
      </c>
      <c r="IY22" s="73">
        <f t="shared" si="229"/>
        <v>1059</v>
      </c>
      <c r="IZ22" s="35">
        <f t="shared" si="229"/>
        <v>1087.7</v>
      </c>
      <c r="JA22" s="71" t="s">
        <v>39</v>
      </c>
      <c r="JB22" s="72">
        <f t="shared" ref="JB22:JJ22" si="230">SUM(JB18:JB21)</f>
        <v>718</v>
      </c>
      <c r="JC22" s="72">
        <f t="shared" si="230"/>
        <v>118</v>
      </c>
      <c r="JD22" s="72">
        <f t="shared" si="230"/>
        <v>34</v>
      </c>
      <c r="JE22" s="72">
        <f t="shared" si="230"/>
        <v>18</v>
      </c>
      <c r="JF22" s="72">
        <f t="shared" si="230"/>
        <v>19</v>
      </c>
      <c r="JG22" s="72">
        <f t="shared" si="230"/>
        <v>3</v>
      </c>
      <c r="JH22" s="72">
        <f t="shared" si="230"/>
        <v>0</v>
      </c>
      <c r="JI22" s="73">
        <f t="shared" si="230"/>
        <v>910</v>
      </c>
      <c r="JJ22" s="35">
        <f t="shared" si="230"/>
        <v>967.6</v>
      </c>
      <c r="JK22" s="71" t="s">
        <v>39</v>
      </c>
      <c r="JL22" s="72">
        <f t="shared" ref="JL22:JT22" si="231">SUM(JL18:JL21)</f>
        <v>829</v>
      </c>
      <c r="JM22" s="72">
        <f t="shared" si="231"/>
        <v>77</v>
      </c>
      <c r="JN22" s="72">
        <f t="shared" si="231"/>
        <v>13</v>
      </c>
      <c r="JO22" s="72">
        <f t="shared" si="231"/>
        <v>2</v>
      </c>
      <c r="JP22" s="72">
        <f t="shared" si="231"/>
        <v>14</v>
      </c>
      <c r="JQ22" s="72">
        <f t="shared" si="231"/>
        <v>2</v>
      </c>
      <c r="JR22" s="72">
        <f t="shared" si="231"/>
        <v>0</v>
      </c>
      <c r="JS22" s="73">
        <f t="shared" si="231"/>
        <v>937</v>
      </c>
      <c r="JT22" s="35">
        <f t="shared" si="231"/>
        <v>958.9</v>
      </c>
      <c r="JU22" s="71" t="s">
        <v>39</v>
      </c>
      <c r="JV22" s="72">
        <f t="shared" ref="JV22:KD22" si="232">SUM(JV18:JV21)</f>
        <v>739</v>
      </c>
      <c r="JW22" s="72">
        <f t="shared" si="232"/>
        <v>123</v>
      </c>
      <c r="JX22" s="72">
        <f t="shared" si="232"/>
        <v>28</v>
      </c>
      <c r="JY22" s="72">
        <f t="shared" si="232"/>
        <v>8</v>
      </c>
      <c r="JZ22" s="72">
        <f t="shared" si="232"/>
        <v>0</v>
      </c>
      <c r="KA22" s="72">
        <f t="shared" si="232"/>
        <v>2</v>
      </c>
      <c r="KB22" s="72">
        <f t="shared" si="232"/>
        <v>0</v>
      </c>
      <c r="KC22" s="73">
        <f t="shared" si="232"/>
        <v>900</v>
      </c>
      <c r="KD22" s="35">
        <f t="shared" si="232"/>
        <v>923.2</v>
      </c>
      <c r="KE22" s="71" t="s">
        <v>39</v>
      </c>
      <c r="KF22" s="72">
        <f t="shared" ref="KF22:KN22" si="233">SUM(KF18:KF21)</f>
        <v>665</v>
      </c>
      <c r="KG22" s="72">
        <f t="shared" si="233"/>
        <v>146</v>
      </c>
      <c r="KH22" s="72">
        <f t="shared" si="233"/>
        <v>23</v>
      </c>
      <c r="KI22" s="72">
        <f t="shared" si="233"/>
        <v>24</v>
      </c>
      <c r="KJ22" s="72">
        <f t="shared" si="233"/>
        <v>3</v>
      </c>
      <c r="KK22" s="72">
        <f t="shared" si="233"/>
        <v>3</v>
      </c>
      <c r="KL22" s="72">
        <f t="shared" si="233"/>
        <v>0</v>
      </c>
      <c r="KM22" s="73">
        <f t="shared" si="233"/>
        <v>864</v>
      </c>
      <c r="KN22" s="35">
        <f t="shared" si="233"/>
        <v>907.9</v>
      </c>
      <c r="KO22" s="71" t="s">
        <v>39</v>
      </c>
      <c r="KP22" s="72">
        <f t="shared" ref="KP22:KX22" si="234">SUM(KP18:KP21)</f>
        <v>643</v>
      </c>
      <c r="KQ22" s="72">
        <f t="shared" si="234"/>
        <v>108</v>
      </c>
      <c r="KR22" s="72">
        <f t="shared" si="234"/>
        <v>37</v>
      </c>
      <c r="KS22" s="72">
        <f t="shared" si="234"/>
        <v>11</v>
      </c>
      <c r="KT22" s="72">
        <f t="shared" si="234"/>
        <v>4</v>
      </c>
      <c r="KU22" s="72">
        <f t="shared" si="234"/>
        <v>5</v>
      </c>
      <c r="KV22" s="72">
        <f t="shared" si="234"/>
        <v>0</v>
      </c>
      <c r="KW22" s="73">
        <f t="shared" si="234"/>
        <v>808</v>
      </c>
      <c r="KX22" s="35">
        <f t="shared" si="234"/>
        <v>841.8</v>
      </c>
      <c r="KY22" s="71" t="s">
        <v>39</v>
      </c>
      <c r="KZ22" s="72">
        <f t="shared" ref="KZ22:LH22" si="235">SUM(KZ18:KZ21)</f>
        <v>1234</v>
      </c>
      <c r="LA22" s="72">
        <f t="shared" si="235"/>
        <v>190</v>
      </c>
      <c r="LB22" s="72">
        <f t="shared" si="235"/>
        <v>51</v>
      </c>
      <c r="LC22" s="72">
        <f t="shared" si="235"/>
        <v>12</v>
      </c>
      <c r="LD22" s="72">
        <f t="shared" si="235"/>
        <v>12</v>
      </c>
      <c r="LE22" s="72">
        <f t="shared" si="235"/>
        <v>6</v>
      </c>
      <c r="LF22" s="72">
        <f t="shared" si="235"/>
        <v>0</v>
      </c>
      <c r="LG22" s="73">
        <f t="shared" si="235"/>
        <v>1505</v>
      </c>
      <c r="LH22" s="35">
        <f t="shared" si="235"/>
        <v>1554.5</v>
      </c>
      <c r="LI22" s="71" t="s">
        <v>39</v>
      </c>
      <c r="LJ22" s="72">
        <f t="shared" ref="LJ22:LR22" si="236">SUM(LJ18:LJ21)</f>
        <v>994</v>
      </c>
      <c r="LK22" s="72">
        <f t="shared" si="236"/>
        <v>164</v>
      </c>
      <c r="LL22" s="72">
        <f t="shared" si="236"/>
        <v>36</v>
      </c>
      <c r="LM22" s="72">
        <f t="shared" si="236"/>
        <v>22</v>
      </c>
      <c r="LN22" s="72">
        <f t="shared" si="236"/>
        <v>6</v>
      </c>
      <c r="LO22" s="72">
        <f t="shared" si="236"/>
        <v>5</v>
      </c>
      <c r="LP22" s="72">
        <f t="shared" si="236"/>
        <v>1</v>
      </c>
      <c r="LQ22" s="73">
        <f t="shared" si="236"/>
        <v>1228</v>
      </c>
      <c r="LR22" s="35">
        <f t="shared" si="236"/>
        <v>1276.8</v>
      </c>
      <c r="LS22" s="71" t="s">
        <v>39</v>
      </c>
      <c r="LT22" s="72">
        <f t="shared" ref="LT22:MB22" si="237">SUM(LT18:LT21)</f>
        <v>1013</v>
      </c>
      <c r="LU22" s="72">
        <f t="shared" si="237"/>
        <v>157</v>
      </c>
      <c r="LV22" s="72">
        <f t="shared" si="237"/>
        <v>41</v>
      </c>
      <c r="LW22" s="72">
        <f t="shared" si="237"/>
        <v>23</v>
      </c>
      <c r="LX22" s="72">
        <f t="shared" si="237"/>
        <v>9</v>
      </c>
      <c r="LY22" s="72">
        <f t="shared" si="237"/>
        <v>3</v>
      </c>
      <c r="LZ22" s="72">
        <f t="shared" si="237"/>
        <v>0</v>
      </c>
      <c r="MA22" s="73">
        <f t="shared" si="237"/>
        <v>1246</v>
      </c>
      <c r="MB22" s="35">
        <f t="shared" si="237"/>
        <v>1303.5999999999999</v>
      </c>
      <c r="MC22" s="71" t="s">
        <v>39</v>
      </c>
      <c r="MD22" s="72">
        <f t="shared" ref="MD22:ML22" si="238">SUM(MD18:MD21)</f>
        <v>1530</v>
      </c>
      <c r="ME22" s="72">
        <f t="shared" si="238"/>
        <v>173</v>
      </c>
      <c r="MF22" s="72">
        <f t="shared" si="238"/>
        <v>35</v>
      </c>
      <c r="MG22" s="72">
        <f t="shared" si="238"/>
        <v>11</v>
      </c>
      <c r="MH22" s="72">
        <f t="shared" si="238"/>
        <v>10</v>
      </c>
      <c r="MI22" s="72">
        <f t="shared" si="238"/>
        <v>6</v>
      </c>
      <c r="MJ22" s="72">
        <f t="shared" si="238"/>
        <v>0</v>
      </c>
      <c r="MK22" s="73">
        <f t="shared" si="238"/>
        <v>1765</v>
      </c>
      <c r="ML22" s="35">
        <f t="shared" si="238"/>
        <v>1803.1999999999998</v>
      </c>
      <c r="MM22" s="71" t="s">
        <v>39</v>
      </c>
      <c r="MN22" s="72">
        <f t="shared" ref="MN22:MV22" si="239">SUM(MN18:MN21)</f>
        <v>4624</v>
      </c>
      <c r="MO22" s="72">
        <f t="shared" si="239"/>
        <v>686</v>
      </c>
      <c r="MP22" s="72">
        <f t="shared" si="239"/>
        <v>170</v>
      </c>
      <c r="MQ22" s="72">
        <f t="shared" si="239"/>
        <v>70</v>
      </c>
      <c r="MR22" s="72">
        <f t="shared" si="239"/>
        <v>39</v>
      </c>
      <c r="MS22" s="72">
        <f t="shared" si="239"/>
        <v>21</v>
      </c>
      <c r="MT22" s="72">
        <f t="shared" si="239"/>
        <v>1</v>
      </c>
      <c r="MU22" s="73">
        <f t="shared" si="239"/>
        <v>5611</v>
      </c>
      <c r="MV22" s="35">
        <f t="shared" si="239"/>
        <v>5812.6</v>
      </c>
    </row>
    <row r="23" spans="1:360" s="53" customFormat="1" ht="12.95" customHeight="1" thickTop="1" x14ac:dyDescent="0.25">
      <c r="A23" s="68">
        <f>A21+"00:15"</f>
        <v>0.37500000000000017</v>
      </c>
      <c r="B23" s="10">
        <v>48</v>
      </c>
      <c r="C23" s="10">
        <v>4</v>
      </c>
      <c r="D23" s="10">
        <v>8</v>
      </c>
      <c r="E23" s="10">
        <v>3</v>
      </c>
      <c r="F23" s="10">
        <v>0</v>
      </c>
      <c r="G23" s="10">
        <v>0</v>
      </c>
      <c r="H23" s="10">
        <v>0</v>
      </c>
      <c r="I23" s="69">
        <f>SUM(B23:H23)</f>
        <v>63</v>
      </c>
      <c r="J23" s="26">
        <f>B23+C23+D23*1.5+E23*2.3+F23*2+G23*0.4+H23*0.2</f>
        <v>70.900000000000006</v>
      </c>
      <c r="K23" s="68">
        <f>K21+"00:15"</f>
        <v>0.37500000000000017</v>
      </c>
      <c r="L23" s="10">
        <v>33</v>
      </c>
      <c r="M23" s="10">
        <v>5</v>
      </c>
      <c r="N23" s="10">
        <v>3</v>
      </c>
      <c r="O23" s="10">
        <v>0</v>
      </c>
      <c r="P23" s="10">
        <v>0</v>
      </c>
      <c r="Q23" s="10">
        <v>0</v>
      </c>
      <c r="R23" s="10">
        <v>0</v>
      </c>
      <c r="S23" s="69">
        <f>SUM(L23:R23)</f>
        <v>41</v>
      </c>
      <c r="T23" s="26">
        <f>L23+M23+N23*1.5+O23*2.3+P23*2+Q23*0.4+R23*0.2</f>
        <v>42.5</v>
      </c>
      <c r="U23" s="68">
        <f>U21+"00:15"</f>
        <v>0.37500000000000017</v>
      </c>
      <c r="V23" s="10">
        <v>31</v>
      </c>
      <c r="W23" s="10">
        <v>4</v>
      </c>
      <c r="X23" s="10">
        <v>4</v>
      </c>
      <c r="Y23" s="10">
        <v>2</v>
      </c>
      <c r="Z23" s="10">
        <v>0</v>
      </c>
      <c r="AA23" s="10">
        <v>0</v>
      </c>
      <c r="AB23" s="10">
        <v>0</v>
      </c>
      <c r="AC23" s="69">
        <f>SUM(V23:AB23)</f>
        <v>41</v>
      </c>
      <c r="AD23" s="26">
        <f>V23+W23+X23*1.5+Y23*2.3+Z23*2+AA23*0.4+AB23*0.2</f>
        <v>45.6</v>
      </c>
      <c r="AE23" s="68">
        <f>AE21+"00:15"</f>
        <v>0.37500000000000017</v>
      </c>
      <c r="AF23" s="10">
        <v>6</v>
      </c>
      <c r="AG23" s="10">
        <v>1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69">
        <f>SUM(AF23:AL23)</f>
        <v>7</v>
      </c>
      <c r="AN23" s="26">
        <f>AF23+AG23+AH23*1.5+AI23*2.3+AJ23*2+AK23*0.4+AL23*0.2</f>
        <v>7</v>
      </c>
      <c r="AO23" s="68">
        <f>AO21+"00:15"</f>
        <v>0.37500000000000017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69">
        <f>SUM(AP23:AV23)</f>
        <v>0</v>
      </c>
      <c r="AX23" s="26">
        <f>AP23+AQ23+AR23*1.5+AS23*2.3+AT23*2+AU23*0.4+AV23*0.2</f>
        <v>0</v>
      </c>
      <c r="AY23" s="68">
        <f>AY21+"00:15"</f>
        <v>0.37500000000000017</v>
      </c>
      <c r="AZ23" s="10">
        <v>24</v>
      </c>
      <c r="BA23" s="10">
        <v>3</v>
      </c>
      <c r="BB23" s="10">
        <v>1</v>
      </c>
      <c r="BC23" s="10">
        <v>0</v>
      </c>
      <c r="BD23" s="10">
        <v>0</v>
      </c>
      <c r="BE23" s="10">
        <v>0</v>
      </c>
      <c r="BF23" s="10">
        <v>0</v>
      </c>
      <c r="BG23" s="69">
        <f>SUM(AZ23:BF23)</f>
        <v>28</v>
      </c>
      <c r="BH23" s="26">
        <f>AZ23+BA23+BB23*1.5+BC23*2.3+BD23*2+BE23*0.4+BF23*0.2</f>
        <v>28.5</v>
      </c>
      <c r="BI23" s="68">
        <f>BI21+"00:15"</f>
        <v>0.37500000000000017</v>
      </c>
      <c r="BJ23" s="10">
        <v>86</v>
      </c>
      <c r="BK23" s="10">
        <v>19</v>
      </c>
      <c r="BL23" s="10">
        <v>8</v>
      </c>
      <c r="BM23" s="10">
        <v>1</v>
      </c>
      <c r="BN23" s="10">
        <v>0</v>
      </c>
      <c r="BO23" s="10">
        <v>0</v>
      </c>
      <c r="BP23" s="10">
        <v>0</v>
      </c>
      <c r="BQ23" s="69">
        <f>SUM(BJ23:BP23)</f>
        <v>114</v>
      </c>
      <c r="BR23" s="26">
        <f>BJ23+BK23+BL23*1.5+BM23*2.3+BN23*2+BO23*0.4+BP23*0.2</f>
        <v>119.3</v>
      </c>
      <c r="BS23" s="68">
        <f>BS21+"00:15"</f>
        <v>0.37500000000000017</v>
      </c>
      <c r="BT23" s="10">
        <v>28</v>
      </c>
      <c r="BU23" s="10">
        <v>6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69">
        <f>SUM(BT23:BZ23)</f>
        <v>34</v>
      </c>
      <c r="CB23" s="26">
        <f>BT23+BU23+BV23*1.5+BW23*2.3+BX23*2+BY23*0.4+BZ23*0.2</f>
        <v>34</v>
      </c>
      <c r="CC23" s="68">
        <f>CC21+"00:15"</f>
        <v>0.37500000000000017</v>
      </c>
      <c r="CD23" s="10">
        <v>14</v>
      </c>
      <c r="CE23" s="10">
        <v>2</v>
      </c>
      <c r="CF23" s="10">
        <v>0</v>
      </c>
      <c r="CG23" s="10">
        <v>1</v>
      </c>
      <c r="CH23" s="10">
        <v>0</v>
      </c>
      <c r="CI23" s="10">
        <v>0</v>
      </c>
      <c r="CJ23" s="10">
        <v>0</v>
      </c>
      <c r="CK23" s="69">
        <f>SUM(CD23:CJ23)</f>
        <v>17</v>
      </c>
      <c r="CL23" s="26">
        <f>CD23+CE23+CF23*1.5+CG23*2.3+CH23*2+CI23*0.4+CJ23*0.2</f>
        <v>18.3</v>
      </c>
      <c r="CM23" s="68">
        <f>CM21+"00:15"</f>
        <v>0.37500000000000017</v>
      </c>
      <c r="CN23" s="10">
        <v>0</v>
      </c>
      <c r="CO23" s="10">
        <v>0</v>
      </c>
      <c r="CP23" s="10">
        <v>0</v>
      </c>
      <c r="CQ23" s="10">
        <v>0</v>
      </c>
      <c r="CR23" s="10">
        <v>0</v>
      </c>
      <c r="CS23" s="10">
        <v>0</v>
      </c>
      <c r="CT23" s="10">
        <v>0</v>
      </c>
      <c r="CU23" s="69">
        <f>SUM(CN23:CT23)</f>
        <v>0</v>
      </c>
      <c r="CV23" s="26">
        <f>CN23+CO23+CP23*1.5+CQ23*2.3+CR23*2+CS23*0.4+CT23*0.2</f>
        <v>0</v>
      </c>
      <c r="CW23" s="68">
        <f>CW21+"00:15"</f>
        <v>0.37500000000000017</v>
      </c>
      <c r="CX23" s="10">
        <v>15</v>
      </c>
      <c r="CY23" s="10">
        <v>1</v>
      </c>
      <c r="CZ23" s="10">
        <v>0</v>
      </c>
      <c r="DA23" s="10">
        <v>0</v>
      </c>
      <c r="DB23" s="10">
        <v>0</v>
      </c>
      <c r="DC23" s="10">
        <v>0</v>
      </c>
      <c r="DD23" s="10">
        <v>0</v>
      </c>
      <c r="DE23" s="69">
        <f>SUM(CX23:DD23)</f>
        <v>16</v>
      </c>
      <c r="DF23" s="26">
        <f>CX23+CY23+CZ23*1.5+DA23*2.3+DB23*2+DC23*0.4+DD23*0.2</f>
        <v>16</v>
      </c>
      <c r="DG23" s="68">
        <f>DG21+"00:15"</f>
        <v>0.37500000000000017</v>
      </c>
      <c r="DH23" s="10">
        <v>44</v>
      </c>
      <c r="DI23" s="10">
        <v>11</v>
      </c>
      <c r="DJ23" s="10">
        <v>5</v>
      </c>
      <c r="DK23" s="10">
        <v>6</v>
      </c>
      <c r="DL23" s="10">
        <v>0</v>
      </c>
      <c r="DM23" s="10">
        <v>0</v>
      </c>
      <c r="DN23" s="10">
        <v>0</v>
      </c>
      <c r="DO23" s="69">
        <f>SUM(DH23:DN23)</f>
        <v>66</v>
      </c>
      <c r="DP23" s="26">
        <f>DH23+DI23+DJ23*1.5+DK23*2.3+DL23*2+DM23*0.4+DN23*0.2</f>
        <v>76.3</v>
      </c>
      <c r="DQ23" s="68">
        <f>DQ21+"00:15"</f>
        <v>0.37500000000000017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10">
        <v>0</v>
      </c>
      <c r="DX23" s="10">
        <v>0</v>
      </c>
      <c r="DY23" s="69">
        <f>SUM(DR23:DX23)</f>
        <v>0</v>
      </c>
      <c r="DZ23" s="26">
        <f>DR23+DS23+DT23*1.5+DU23*2.3+DV23*2+DW23*0.4+DX23*0.2</f>
        <v>0</v>
      </c>
      <c r="EA23" s="68">
        <f>EA21+"00:15"</f>
        <v>0.37500000000000017</v>
      </c>
      <c r="EB23" s="10">
        <v>43</v>
      </c>
      <c r="EC23" s="10">
        <v>18</v>
      </c>
      <c r="ED23" s="10">
        <v>0</v>
      </c>
      <c r="EE23" s="10">
        <v>4</v>
      </c>
      <c r="EF23" s="10">
        <v>0</v>
      </c>
      <c r="EG23" s="10">
        <v>0</v>
      </c>
      <c r="EH23" s="10">
        <v>0</v>
      </c>
      <c r="EI23" s="69">
        <f>SUM(EB23:EH23)</f>
        <v>65</v>
      </c>
      <c r="EJ23" s="26">
        <f>EB23+EC23+ED23*1.5+EE23*2.3+EF23*2+EG23*0.4+EH23*0.2</f>
        <v>70.2</v>
      </c>
      <c r="EK23" s="68">
        <f>EK21+"00:15"</f>
        <v>0.37500000000000017</v>
      </c>
      <c r="EL23" s="10">
        <v>0</v>
      </c>
      <c r="EM23" s="10">
        <v>0</v>
      </c>
      <c r="EN23" s="10">
        <v>0</v>
      </c>
      <c r="EO23" s="10">
        <v>0</v>
      </c>
      <c r="EP23" s="10">
        <v>0</v>
      </c>
      <c r="EQ23" s="10">
        <v>0</v>
      </c>
      <c r="ER23" s="10">
        <v>0</v>
      </c>
      <c r="ES23" s="69">
        <f>SUM(EL23:ER23)</f>
        <v>0</v>
      </c>
      <c r="ET23" s="26">
        <f>EL23+EM23+EN23*1.5+EO23*2.3+EP23*2+EQ23*0.4+ER23*0.2</f>
        <v>0</v>
      </c>
      <c r="EU23" s="68">
        <f>EU21+"00:15"</f>
        <v>0.37500000000000017</v>
      </c>
      <c r="EV23" s="10">
        <v>79</v>
      </c>
      <c r="EW23" s="10">
        <v>19</v>
      </c>
      <c r="EX23" s="10">
        <v>4</v>
      </c>
      <c r="EY23" s="10">
        <v>2</v>
      </c>
      <c r="EZ23" s="10">
        <v>0</v>
      </c>
      <c r="FA23" s="10">
        <v>1</v>
      </c>
      <c r="FB23" s="10">
        <v>0</v>
      </c>
      <c r="FC23" s="69">
        <f>SUM(EV23:FB23)</f>
        <v>105</v>
      </c>
      <c r="FD23" s="26">
        <f>EV23+EW23+EX23*1.5+EY23*2.3+EZ23*2+FA23*0.4+FB23*0.2</f>
        <v>109</v>
      </c>
      <c r="FE23" s="68">
        <f>FE21+"00:15"</f>
        <v>0.37500000000000017</v>
      </c>
      <c r="FF23" s="10">
        <v>21</v>
      </c>
      <c r="FG23" s="10">
        <v>6</v>
      </c>
      <c r="FH23" s="10">
        <v>1</v>
      </c>
      <c r="FI23" s="10">
        <v>0</v>
      </c>
      <c r="FJ23" s="10">
        <v>0</v>
      </c>
      <c r="FK23" s="10">
        <v>1</v>
      </c>
      <c r="FL23" s="10">
        <v>0</v>
      </c>
      <c r="FM23" s="69">
        <f>SUM(FF23:FL23)</f>
        <v>29</v>
      </c>
      <c r="FN23" s="26">
        <f>FF23+FG23+FH23*1.5+FI23*2.3+FJ23*2+FK23*0.4+FL23*0.2</f>
        <v>28.9</v>
      </c>
      <c r="FO23" s="68">
        <f>FO21+"00:15"</f>
        <v>0.37500000000000017</v>
      </c>
      <c r="FP23" s="10">
        <v>37</v>
      </c>
      <c r="FQ23" s="10">
        <v>5</v>
      </c>
      <c r="FR23" s="10">
        <v>1</v>
      </c>
      <c r="FS23" s="10">
        <v>2</v>
      </c>
      <c r="FT23" s="10">
        <v>0</v>
      </c>
      <c r="FU23" s="10">
        <v>0</v>
      </c>
      <c r="FV23" s="10">
        <v>0</v>
      </c>
      <c r="FW23" s="69">
        <f>SUM(FP23:FV23)</f>
        <v>45</v>
      </c>
      <c r="FX23" s="26">
        <f>FP23+FQ23+FR23*1.5+FS23*2.3+FT23*2+FU23*0.4+FV23*0.2</f>
        <v>48.1</v>
      </c>
      <c r="FY23" s="68">
        <f>FY21+"00:15"</f>
        <v>0.37500000000000017</v>
      </c>
      <c r="FZ23" s="10">
        <v>71</v>
      </c>
      <c r="GA23" s="10">
        <v>9</v>
      </c>
      <c r="GB23" s="10">
        <v>7</v>
      </c>
      <c r="GC23" s="10">
        <v>5</v>
      </c>
      <c r="GD23" s="10">
        <v>0</v>
      </c>
      <c r="GE23" s="10">
        <v>0</v>
      </c>
      <c r="GF23" s="10">
        <v>0</v>
      </c>
      <c r="GG23" s="69">
        <f>SUM(FZ23:GF23)</f>
        <v>92</v>
      </c>
      <c r="GH23" s="26">
        <f>FZ23+GA23+GB23*1.5+GC23*2.3+GD23*2+GE23*0.4+GF23*0.2</f>
        <v>102</v>
      </c>
      <c r="GI23" s="68">
        <f>GI21+"00:15"</f>
        <v>0.37500000000000017</v>
      </c>
      <c r="GJ23" s="10">
        <v>0</v>
      </c>
      <c r="GK23" s="10">
        <v>0</v>
      </c>
      <c r="GL23" s="10">
        <v>0</v>
      </c>
      <c r="GM23" s="10">
        <v>0</v>
      </c>
      <c r="GN23" s="10">
        <v>0</v>
      </c>
      <c r="GO23" s="10">
        <v>0</v>
      </c>
      <c r="GP23" s="10">
        <v>0</v>
      </c>
      <c r="GQ23" s="69">
        <f>SUM(GJ23:GP23)</f>
        <v>0</v>
      </c>
      <c r="GR23" s="26">
        <f>GJ23+GK23+GL23*1.5+GM23*2.3+GN23*2+GO23*0.4+GP23*0.2</f>
        <v>0</v>
      </c>
      <c r="GS23" s="68">
        <f>GS21+"00:15"</f>
        <v>0.37500000000000017</v>
      </c>
      <c r="GT23" s="10">
        <v>131</v>
      </c>
      <c r="GU23" s="10">
        <v>29</v>
      </c>
      <c r="GV23" s="10">
        <v>4</v>
      </c>
      <c r="GW23" s="10">
        <v>4</v>
      </c>
      <c r="GX23" s="10">
        <v>0</v>
      </c>
      <c r="GY23" s="10">
        <v>0</v>
      </c>
      <c r="GZ23" s="10">
        <v>0</v>
      </c>
      <c r="HA23" s="69">
        <f>SUM(GT23:GZ23)</f>
        <v>168</v>
      </c>
      <c r="HB23" s="26">
        <f>GT23+GU23+GV23*1.5+GW23*2.3+GX23*2+GY23*0.4+GZ23*0.2</f>
        <v>175.2</v>
      </c>
      <c r="HC23" s="68">
        <f>HC21+"00:15"</f>
        <v>0.37500000000000017</v>
      </c>
      <c r="HD23" s="10">
        <v>0</v>
      </c>
      <c r="HE23" s="10">
        <v>0</v>
      </c>
      <c r="HF23" s="10">
        <v>0</v>
      </c>
      <c r="HG23" s="10">
        <v>0</v>
      </c>
      <c r="HH23" s="10">
        <v>0</v>
      </c>
      <c r="HI23" s="10">
        <v>0</v>
      </c>
      <c r="HJ23" s="10">
        <v>0</v>
      </c>
      <c r="HK23" s="69">
        <f>SUM(HD23:HJ23)</f>
        <v>0</v>
      </c>
      <c r="HL23" s="26">
        <f>HD23+HE23+HF23*1.5+HG23*2.3+HH23*2+HI23*0.4+HJ23*0.2</f>
        <v>0</v>
      </c>
      <c r="HM23" s="68">
        <f>HM21+"00:15"</f>
        <v>0.37500000000000017</v>
      </c>
      <c r="HN23" s="10">
        <v>99</v>
      </c>
      <c r="HO23" s="10">
        <v>19</v>
      </c>
      <c r="HP23" s="10">
        <v>5</v>
      </c>
      <c r="HQ23" s="10">
        <v>2</v>
      </c>
      <c r="HR23" s="10">
        <v>0</v>
      </c>
      <c r="HS23" s="10">
        <v>0</v>
      </c>
      <c r="HT23" s="10">
        <v>0</v>
      </c>
      <c r="HU23" s="69">
        <f>SUM(HN23:HT23)</f>
        <v>125</v>
      </c>
      <c r="HV23" s="26">
        <f>HN23+HO23+HP23*1.5+HQ23*2.3+HR23*2+HS23*0.4+HT23*0.2</f>
        <v>130.1</v>
      </c>
      <c r="HW23" s="68">
        <f>HW21+"00:15"</f>
        <v>0.37500000000000017</v>
      </c>
      <c r="HX23" s="10">
        <v>73</v>
      </c>
      <c r="HY23" s="10">
        <v>11</v>
      </c>
      <c r="HZ23" s="10">
        <v>7</v>
      </c>
      <c r="IA23" s="10">
        <v>4</v>
      </c>
      <c r="IB23" s="10">
        <v>1</v>
      </c>
      <c r="IC23" s="10">
        <v>0</v>
      </c>
      <c r="ID23" s="10">
        <v>0</v>
      </c>
      <c r="IE23" s="69">
        <f>SUM(HX23:ID23)</f>
        <v>96</v>
      </c>
      <c r="IF23" s="26">
        <f>HX23+HY23+HZ23*1.5+IA23*2.3+IB23*2+IC23*0.4+ID23*0.2</f>
        <v>105.7</v>
      </c>
      <c r="IG23" s="68">
        <f>IG21+"00:15"</f>
        <v>0.37500000000000017</v>
      </c>
      <c r="IH23" s="10">
        <v>0</v>
      </c>
      <c r="II23" s="10">
        <v>0</v>
      </c>
      <c r="IJ23" s="10">
        <v>0</v>
      </c>
      <c r="IK23" s="10">
        <v>0</v>
      </c>
      <c r="IL23" s="10">
        <v>0</v>
      </c>
      <c r="IM23" s="10">
        <v>0</v>
      </c>
      <c r="IN23" s="10">
        <v>0</v>
      </c>
      <c r="IO23" s="69">
        <f>SUM(IH23:IN23)</f>
        <v>0</v>
      </c>
      <c r="IP23" s="26">
        <f>IH23+II23+IJ23*1.5+IK23*2.3+IL23*2+IM23*0.4+IN23*0.2</f>
        <v>0</v>
      </c>
      <c r="IQ23" s="68">
        <f>IQ21+"00:15"</f>
        <v>0.37500000000000017</v>
      </c>
      <c r="IR23" s="70">
        <f t="shared" ref="IR23:IX26" si="240">SUM(AP23,AZ23,DH23,FP23,HX23)</f>
        <v>178</v>
      </c>
      <c r="IS23" s="70">
        <f t="shared" si="240"/>
        <v>30</v>
      </c>
      <c r="IT23" s="70">
        <f t="shared" si="240"/>
        <v>14</v>
      </c>
      <c r="IU23" s="70">
        <f t="shared" si="240"/>
        <v>12</v>
      </c>
      <c r="IV23" s="70">
        <f t="shared" si="240"/>
        <v>1</v>
      </c>
      <c r="IW23" s="70">
        <f t="shared" si="240"/>
        <v>0</v>
      </c>
      <c r="IX23" s="70">
        <f t="shared" si="240"/>
        <v>0</v>
      </c>
      <c r="IY23" s="69">
        <f>SUM(IR23:IX23)</f>
        <v>235</v>
      </c>
      <c r="IZ23" s="26">
        <f>IR23+IS23+IT23*1.5+IU23*2.3+IV23*2+IW23*0.4+IX23*0.2</f>
        <v>258.60000000000002</v>
      </c>
      <c r="JA23" s="68">
        <f>JA21+"00:15"</f>
        <v>0.37500000000000017</v>
      </c>
      <c r="JB23" s="70">
        <f t="shared" ref="JB23:JH26" si="241">SUM(B23,L23,V23,AF23,AP23)</f>
        <v>118</v>
      </c>
      <c r="JC23" s="70">
        <f t="shared" si="241"/>
        <v>14</v>
      </c>
      <c r="JD23" s="70">
        <f t="shared" si="241"/>
        <v>15</v>
      </c>
      <c r="JE23" s="70">
        <f t="shared" si="241"/>
        <v>5</v>
      </c>
      <c r="JF23" s="70">
        <f t="shared" si="241"/>
        <v>0</v>
      </c>
      <c r="JG23" s="70">
        <f t="shared" si="241"/>
        <v>0</v>
      </c>
      <c r="JH23" s="70">
        <f t="shared" si="241"/>
        <v>0</v>
      </c>
      <c r="JI23" s="69">
        <f>SUM(JB23:JH23)</f>
        <v>152</v>
      </c>
      <c r="JJ23" s="26">
        <f>JB23+JC23+JD23*1.5+JE23*2.3+JF23*2+JG23*0.4+JH23*0.2</f>
        <v>166</v>
      </c>
      <c r="JK23" s="68">
        <f>JK21+"00:15"</f>
        <v>0.37500000000000017</v>
      </c>
      <c r="JL23" s="70">
        <f t="shared" ref="JL23:JR26" si="242">SUM(AF23,CN23,CX23,FF23,HN23)</f>
        <v>141</v>
      </c>
      <c r="JM23" s="70">
        <f t="shared" si="242"/>
        <v>27</v>
      </c>
      <c r="JN23" s="70">
        <f t="shared" si="242"/>
        <v>6</v>
      </c>
      <c r="JO23" s="70">
        <f t="shared" si="242"/>
        <v>2</v>
      </c>
      <c r="JP23" s="70">
        <f t="shared" si="242"/>
        <v>0</v>
      </c>
      <c r="JQ23" s="70">
        <f t="shared" si="242"/>
        <v>1</v>
      </c>
      <c r="JR23" s="70">
        <f t="shared" si="242"/>
        <v>0</v>
      </c>
      <c r="JS23" s="69">
        <f>SUM(JL23:JR23)</f>
        <v>177</v>
      </c>
      <c r="JT23" s="26">
        <f>JL23+JM23+JN23*1.5+JO23*2.3+JP23*2+JQ23*0.4+JR23*0.2</f>
        <v>182</v>
      </c>
      <c r="JU23" s="68">
        <f>JU21+"00:15"</f>
        <v>0.37500000000000017</v>
      </c>
      <c r="JV23" s="70">
        <f t="shared" ref="JV23:KB26" si="243">SUM(AZ23,BJ23,BT23,CD23,CN23)</f>
        <v>152</v>
      </c>
      <c r="JW23" s="70">
        <f t="shared" si="243"/>
        <v>30</v>
      </c>
      <c r="JX23" s="70">
        <f t="shared" si="243"/>
        <v>9</v>
      </c>
      <c r="JY23" s="70">
        <f t="shared" si="243"/>
        <v>2</v>
      </c>
      <c r="JZ23" s="70">
        <f t="shared" si="243"/>
        <v>0</v>
      </c>
      <c r="KA23" s="70">
        <f t="shared" si="243"/>
        <v>0</v>
      </c>
      <c r="KB23" s="70">
        <f t="shared" si="243"/>
        <v>0</v>
      </c>
      <c r="KC23" s="69">
        <f>SUM(JV23:KB23)</f>
        <v>193</v>
      </c>
      <c r="KD23" s="26">
        <f>JV23+JW23+JX23*1.5+JY23*2.3+JZ23*2+KA23*0.4+KB23*0.2</f>
        <v>200.1</v>
      </c>
      <c r="KE23" s="68">
        <f>KE21+"00:15"</f>
        <v>0.37500000000000017</v>
      </c>
      <c r="KF23" s="70">
        <f t="shared" ref="KF23:KL26" si="244">SUM(V23,CD23,EL23,EV23,HD23)</f>
        <v>124</v>
      </c>
      <c r="KG23" s="70">
        <f t="shared" si="244"/>
        <v>25</v>
      </c>
      <c r="KH23" s="70">
        <f t="shared" si="244"/>
        <v>8</v>
      </c>
      <c r="KI23" s="70">
        <f t="shared" si="244"/>
        <v>5</v>
      </c>
      <c r="KJ23" s="70">
        <f t="shared" si="244"/>
        <v>0</v>
      </c>
      <c r="KK23" s="70">
        <f t="shared" si="244"/>
        <v>1</v>
      </c>
      <c r="KL23" s="70">
        <f t="shared" si="244"/>
        <v>0</v>
      </c>
      <c r="KM23" s="69">
        <f>SUM(KF23:KL23)</f>
        <v>163</v>
      </c>
      <c r="KN23" s="26">
        <f>KF23+KG23+KH23*1.5+KI23*2.3+KJ23*2+KK23*0.4+KL23*0.2</f>
        <v>172.9</v>
      </c>
      <c r="KO23" s="68">
        <f>KO21+"00:15"</f>
        <v>0.37500000000000017</v>
      </c>
      <c r="KP23" s="70">
        <f t="shared" ref="KP23:KV26" si="245">SUM(CX23,DH23,DR23,EB23,EL23)</f>
        <v>102</v>
      </c>
      <c r="KQ23" s="70">
        <f t="shared" si="245"/>
        <v>30</v>
      </c>
      <c r="KR23" s="70">
        <f t="shared" si="245"/>
        <v>5</v>
      </c>
      <c r="KS23" s="70">
        <f t="shared" si="245"/>
        <v>10</v>
      </c>
      <c r="KT23" s="70">
        <f t="shared" si="245"/>
        <v>0</v>
      </c>
      <c r="KU23" s="70">
        <f t="shared" si="245"/>
        <v>0</v>
      </c>
      <c r="KV23" s="70">
        <f t="shared" si="245"/>
        <v>0</v>
      </c>
      <c r="KW23" s="69">
        <f>SUM(KP23:KV23)</f>
        <v>147</v>
      </c>
      <c r="KX23" s="26">
        <f>KP23+KQ23+KR23*1.5+KS23*2.3+KT23*2+KU23*0.4+KV23*0.2</f>
        <v>162.5</v>
      </c>
      <c r="KY23" s="68">
        <f>KY21+"00:15"</f>
        <v>0.37500000000000017</v>
      </c>
      <c r="KZ23" s="70">
        <f t="shared" ref="KZ23:LF26" si="246">SUM(L23,BT23,EB23,GJ23,GT23)</f>
        <v>235</v>
      </c>
      <c r="LA23" s="70">
        <f t="shared" si="246"/>
        <v>58</v>
      </c>
      <c r="LB23" s="70">
        <f t="shared" si="246"/>
        <v>7</v>
      </c>
      <c r="LC23" s="70">
        <f t="shared" si="246"/>
        <v>8</v>
      </c>
      <c r="LD23" s="70">
        <f t="shared" si="246"/>
        <v>0</v>
      </c>
      <c r="LE23" s="70">
        <f t="shared" si="246"/>
        <v>0</v>
      </c>
      <c r="LF23" s="70">
        <f t="shared" si="246"/>
        <v>0</v>
      </c>
      <c r="LG23" s="69">
        <f>SUM(KZ23:LF23)</f>
        <v>308</v>
      </c>
      <c r="LH23" s="26">
        <f>KZ23+LA23+LB23*1.5+LC23*2.3+LD23*2+LE23*0.4+LF23*0.2</f>
        <v>321.89999999999998</v>
      </c>
      <c r="LI23" s="68">
        <f>LI21+"00:15"</f>
        <v>0.37500000000000017</v>
      </c>
      <c r="LJ23" s="70">
        <f t="shared" ref="LJ23:LP26" si="247">SUM(EV23,FF23,FP23,FZ23,GJ23)</f>
        <v>208</v>
      </c>
      <c r="LK23" s="70">
        <f t="shared" si="247"/>
        <v>39</v>
      </c>
      <c r="LL23" s="70">
        <f t="shared" si="247"/>
        <v>13</v>
      </c>
      <c r="LM23" s="70">
        <f t="shared" si="247"/>
        <v>9</v>
      </c>
      <c r="LN23" s="70">
        <f t="shared" si="247"/>
        <v>0</v>
      </c>
      <c r="LO23" s="70">
        <f t="shared" si="247"/>
        <v>2</v>
      </c>
      <c r="LP23" s="70">
        <f t="shared" si="247"/>
        <v>0</v>
      </c>
      <c r="LQ23" s="69">
        <f>SUM(LJ23:LP23)</f>
        <v>271</v>
      </c>
      <c r="LR23" s="26">
        <f>LJ23+LK23+LL23*1.5+LM23*2.3+LN23*2+LO23*0.4+LP23*0.2</f>
        <v>288</v>
      </c>
      <c r="LS23" s="68">
        <f>LS21+"00:15"</f>
        <v>0.37500000000000017</v>
      </c>
      <c r="LT23" s="70">
        <f t="shared" ref="LT23:LZ26" si="248">SUM(B23,BJ23,DR23,FZ23,IH23)</f>
        <v>205</v>
      </c>
      <c r="LU23" s="70">
        <f t="shared" si="248"/>
        <v>32</v>
      </c>
      <c r="LV23" s="70">
        <f t="shared" si="248"/>
        <v>23</v>
      </c>
      <c r="LW23" s="70">
        <f t="shared" si="248"/>
        <v>9</v>
      </c>
      <c r="LX23" s="70">
        <f t="shared" si="248"/>
        <v>0</v>
      </c>
      <c r="LY23" s="70">
        <f t="shared" si="248"/>
        <v>0</v>
      </c>
      <c r="LZ23" s="70">
        <f t="shared" si="248"/>
        <v>0</v>
      </c>
      <c r="MA23" s="69">
        <f>SUM(LT23:LZ23)</f>
        <v>269</v>
      </c>
      <c r="MB23" s="26">
        <f>LT23+LU23+LV23*1.5+LW23*2.3+LX23*2+LY23*0.4+LZ23*0.2</f>
        <v>292.2</v>
      </c>
      <c r="MC23" s="68">
        <f>MC21+"00:15"</f>
        <v>0.37500000000000017</v>
      </c>
      <c r="MD23" s="70">
        <f t="shared" ref="MD23:MJ26" si="249">SUM(GT23,HD23,HN23,HX23,IH23)</f>
        <v>303</v>
      </c>
      <c r="ME23" s="70">
        <f t="shared" si="249"/>
        <v>59</v>
      </c>
      <c r="MF23" s="70">
        <f t="shared" si="249"/>
        <v>16</v>
      </c>
      <c r="MG23" s="70">
        <f t="shared" si="249"/>
        <v>10</v>
      </c>
      <c r="MH23" s="70">
        <f t="shared" si="249"/>
        <v>1</v>
      </c>
      <c r="MI23" s="70">
        <f t="shared" si="249"/>
        <v>0</v>
      </c>
      <c r="MJ23" s="70">
        <f t="shared" si="249"/>
        <v>0</v>
      </c>
      <c r="MK23" s="69">
        <f>SUM(MD23:MJ23)</f>
        <v>389</v>
      </c>
      <c r="ML23" s="26">
        <f>MD23+ME23+MF23*1.5+MG23*2.3+MH23*2+MI23*0.4+MJ23*0.2</f>
        <v>411</v>
      </c>
      <c r="MM23" s="68">
        <f>MM21+"00:15"</f>
        <v>0.37500000000000017</v>
      </c>
      <c r="MN23" s="70">
        <f t="shared" ref="MN23:MT26" si="250">SUM(IR23,JL23,KF23,KZ23,LT23)</f>
        <v>883</v>
      </c>
      <c r="MO23" s="70">
        <f t="shared" si="250"/>
        <v>172</v>
      </c>
      <c r="MP23" s="70">
        <f t="shared" si="250"/>
        <v>58</v>
      </c>
      <c r="MQ23" s="70">
        <f t="shared" si="250"/>
        <v>36</v>
      </c>
      <c r="MR23" s="70">
        <f t="shared" si="250"/>
        <v>1</v>
      </c>
      <c r="MS23" s="70">
        <f t="shared" si="250"/>
        <v>2</v>
      </c>
      <c r="MT23" s="70">
        <f t="shared" si="250"/>
        <v>0</v>
      </c>
      <c r="MU23" s="69">
        <f>SUM(MN23:MT23)</f>
        <v>1152</v>
      </c>
      <c r="MV23" s="26">
        <f>MN23+MO23+MP23*1.5+MQ23*2.3+MR23*2+MS23*0.4+MT23*0.2</f>
        <v>1227.5999999999999</v>
      </c>
    </row>
    <row r="24" spans="1:360" s="53" customFormat="1" ht="12.95" customHeight="1" x14ac:dyDescent="0.25">
      <c r="A24" s="68">
        <f t="shared" ref="A24:A26" si="251">A23+"00:15"</f>
        <v>0.38541666666666685</v>
      </c>
      <c r="B24" s="10">
        <v>47</v>
      </c>
      <c r="C24" s="10">
        <v>12</v>
      </c>
      <c r="D24" s="10">
        <v>6</v>
      </c>
      <c r="E24" s="10">
        <v>1</v>
      </c>
      <c r="F24" s="10">
        <v>0</v>
      </c>
      <c r="G24" s="10">
        <v>0</v>
      </c>
      <c r="H24" s="10">
        <v>0</v>
      </c>
      <c r="I24" s="69">
        <f>SUM(B24:H24)</f>
        <v>66</v>
      </c>
      <c r="J24" s="26">
        <f t="shared" ref="J24:J26" si="252">B24+C24+D24*1.5+E24*2.3+F24*2+G24*0.4+H24*0.2</f>
        <v>70.3</v>
      </c>
      <c r="K24" s="68">
        <f t="shared" ref="K24:K26" si="253">K23+"00:15"</f>
        <v>0.38541666666666685</v>
      </c>
      <c r="L24" s="10">
        <v>38</v>
      </c>
      <c r="M24" s="10">
        <v>6</v>
      </c>
      <c r="N24" s="10">
        <v>3</v>
      </c>
      <c r="O24" s="10">
        <v>0</v>
      </c>
      <c r="P24" s="10">
        <v>1</v>
      </c>
      <c r="Q24" s="10">
        <v>1</v>
      </c>
      <c r="R24" s="10">
        <v>0</v>
      </c>
      <c r="S24" s="69">
        <f>SUM(L24:R24)</f>
        <v>49</v>
      </c>
      <c r="T24" s="26">
        <f t="shared" ref="T24:T26" si="254">L24+M24+N24*1.5+O24*2.3+P24*2+Q24*0.4+R24*0.2</f>
        <v>50.9</v>
      </c>
      <c r="U24" s="68">
        <f t="shared" ref="U24:U26" si="255">U23+"00:15"</f>
        <v>0.38541666666666685</v>
      </c>
      <c r="V24" s="10">
        <v>33</v>
      </c>
      <c r="W24" s="10">
        <v>11</v>
      </c>
      <c r="X24" s="10">
        <v>6</v>
      </c>
      <c r="Y24" s="10">
        <v>2</v>
      </c>
      <c r="Z24" s="10">
        <v>0</v>
      </c>
      <c r="AA24" s="10">
        <v>0</v>
      </c>
      <c r="AB24" s="10">
        <v>0</v>
      </c>
      <c r="AC24" s="69">
        <f>SUM(V24:AB24)</f>
        <v>52</v>
      </c>
      <c r="AD24" s="26">
        <f t="shared" ref="AD24:AD26" si="256">V24+W24+X24*1.5+Y24*2.3+Z24*2+AA24*0.4+AB24*0.2</f>
        <v>57.6</v>
      </c>
      <c r="AE24" s="68">
        <f t="shared" ref="AE24:AE26" si="257">AE23+"00:15"</f>
        <v>0.38541666666666685</v>
      </c>
      <c r="AF24" s="10">
        <v>5</v>
      </c>
      <c r="AG24" s="10">
        <v>1</v>
      </c>
      <c r="AH24" s="10">
        <v>2</v>
      </c>
      <c r="AI24" s="10">
        <v>0</v>
      </c>
      <c r="AJ24" s="10">
        <v>0</v>
      </c>
      <c r="AK24" s="10">
        <v>0</v>
      </c>
      <c r="AL24" s="10">
        <v>0</v>
      </c>
      <c r="AM24" s="69">
        <f>SUM(AF24:AL24)</f>
        <v>8</v>
      </c>
      <c r="AN24" s="26">
        <f t="shared" ref="AN24:AN26" si="258">AF24+AG24+AH24*1.5+AI24*2.3+AJ24*2+AK24*0.4+AL24*0.2</f>
        <v>9</v>
      </c>
      <c r="AO24" s="68">
        <f t="shared" ref="AO24:AO26" si="259">AO23+"00:15"</f>
        <v>0.38541666666666685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69">
        <f>SUM(AP24:AV24)</f>
        <v>0</v>
      </c>
      <c r="AX24" s="26">
        <f t="shared" ref="AX24:AX26" si="260">AP24+AQ24+AR24*1.5+AS24*2.3+AT24*2+AU24*0.4+AV24*0.2</f>
        <v>0</v>
      </c>
      <c r="AY24" s="68">
        <f t="shared" ref="AY24:AY26" si="261">AY23+"00:15"</f>
        <v>0.38541666666666685</v>
      </c>
      <c r="AZ24" s="10">
        <v>15</v>
      </c>
      <c r="BA24" s="10">
        <v>4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69">
        <f>SUM(AZ24:BF24)</f>
        <v>19</v>
      </c>
      <c r="BH24" s="26">
        <f t="shared" ref="BH24:BH26" si="262">AZ24+BA24+BB24*1.5+BC24*2.3+BD24*2+BE24*0.4+BF24*0.2</f>
        <v>19</v>
      </c>
      <c r="BI24" s="68">
        <f t="shared" ref="BI24:BI26" si="263">BI23+"00:15"</f>
        <v>0.38541666666666685</v>
      </c>
      <c r="BJ24" s="10">
        <v>77</v>
      </c>
      <c r="BK24" s="10">
        <v>17</v>
      </c>
      <c r="BL24" s="10">
        <v>2</v>
      </c>
      <c r="BM24" s="10">
        <v>2</v>
      </c>
      <c r="BN24" s="10">
        <v>0</v>
      </c>
      <c r="BO24" s="10">
        <v>0</v>
      </c>
      <c r="BP24" s="10">
        <v>0</v>
      </c>
      <c r="BQ24" s="69">
        <f>SUM(BJ24:BP24)</f>
        <v>98</v>
      </c>
      <c r="BR24" s="26">
        <f t="shared" ref="BR24:BR26" si="264">BJ24+BK24+BL24*1.5+BM24*2.3+BN24*2+BO24*0.4+BP24*0.2</f>
        <v>101.6</v>
      </c>
      <c r="BS24" s="68">
        <f t="shared" ref="BS24:BS26" si="265">BS23+"00:15"</f>
        <v>0.38541666666666685</v>
      </c>
      <c r="BT24" s="10">
        <v>25</v>
      </c>
      <c r="BU24" s="10">
        <v>6</v>
      </c>
      <c r="BV24" s="10">
        <v>1</v>
      </c>
      <c r="BW24" s="10">
        <v>0</v>
      </c>
      <c r="BX24" s="10">
        <v>0</v>
      </c>
      <c r="BY24" s="10">
        <v>0</v>
      </c>
      <c r="BZ24" s="10">
        <v>0</v>
      </c>
      <c r="CA24" s="69">
        <f>SUM(BT24:BZ24)</f>
        <v>32</v>
      </c>
      <c r="CB24" s="26">
        <f t="shared" ref="CB24:CB26" si="266">BT24+BU24+BV24*1.5+BW24*2.3+BX24*2+BY24*0.4+BZ24*0.2</f>
        <v>32.5</v>
      </c>
      <c r="CC24" s="68">
        <f t="shared" ref="CC24:CC26" si="267">CC23+"00:15"</f>
        <v>0.38541666666666685</v>
      </c>
      <c r="CD24" s="10">
        <v>10</v>
      </c>
      <c r="CE24" s="10">
        <v>1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  <c r="CK24" s="69">
        <f>SUM(CD24:CJ24)</f>
        <v>11</v>
      </c>
      <c r="CL24" s="26">
        <f t="shared" ref="CL24:CL26" si="268">CD24+CE24+CF24*1.5+CG24*2.3+CH24*2+CI24*0.4+CJ24*0.2</f>
        <v>11</v>
      </c>
      <c r="CM24" s="68">
        <f t="shared" ref="CM24:CM26" si="269">CM23+"00:15"</f>
        <v>0.38541666666666685</v>
      </c>
      <c r="CN24" s="10">
        <v>0</v>
      </c>
      <c r="CO24" s="10">
        <v>0</v>
      </c>
      <c r="CP24" s="10">
        <v>0</v>
      </c>
      <c r="CQ24" s="10">
        <v>0</v>
      </c>
      <c r="CR24" s="10">
        <v>0</v>
      </c>
      <c r="CS24" s="10">
        <v>0</v>
      </c>
      <c r="CT24" s="10">
        <v>0</v>
      </c>
      <c r="CU24" s="69">
        <f>SUM(CN24:CT24)</f>
        <v>0</v>
      </c>
      <c r="CV24" s="26">
        <f t="shared" ref="CV24:CV26" si="270">CN24+CO24+CP24*1.5+CQ24*2.3+CR24*2+CS24*0.4+CT24*0.2</f>
        <v>0</v>
      </c>
      <c r="CW24" s="68">
        <f t="shared" ref="CW24:CW26" si="271">CW23+"00:15"</f>
        <v>0.38541666666666685</v>
      </c>
      <c r="CX24" s="10">
        <v>15</v>
      </c>
      <c r="CY24" s="10">
        <v>1</v>
      </c>
      <c r="CZ24" s="10">
        <v>0</v>
      </c>
      <c r="DA24" s="10">
        <v>0</v>
      </c>
      <c r="DB24" s="10">
        <v>0</v>
      </c>
      <c r="DC24" s="10">
        <v>0</v>
      </c>
      <c r="DD24" s="10">
        <v>0</v>
      </c>
      <c r="DE24" s="69">
        <f>SUM(CX24:DD24)</f>
        <v>16</v>
      </c>
      <c r="DF24" s="26">
        <f t="shared" ref="DF24:DF26" si="272">CX24+CY24+CZ24*1.5+DA24*2.3+DB24*2+DC24*0.4+DD24*0.2</f>
        <v>16</v>
      </c>
      <c r="DG24" s="68">
        <f t="shared" ref="DG24:DG26" si="273">DG23+"00:15"</f>
        <v>0.38541666666666685</v>
      </c>
      <c r="DH24" s="10">
        <v>51</v>
      </c>
      <c r="DI24" s="10">
        <v>5</v>
      </c>
      <c r="DJ24" s="10">
        <v>2</v>
      </c>
      <c r="DK24" s="10">
        <v>2</v>
      </c>
      <c r="DL24" s="10">
        <v>0</v>
      </c>
      <c r="DM24" s="10">
        <v>0</v>
      </c>
      <c r="DN24" s="10">
        <v>0</v>
      </c>
      <c r="DO24" s="69">
        <f>SUM(DH24:DN24)</f>
        <v>60</v>
      </c>
      <c r="DP24" s="26">
        <f t="shared" ref="DP24:DP26" si="274">DH24+DI24+DJ24*1.5+DK24*2.3+DL24*2+DM24*0.4+DN24*0.2</f>
        <v>63.6</v>
      </c>
      <c r="DQ24" s="68">
        <f t="shared" ref="DQ24:DQ26" si="275">DQ23+"00:15"</f>
        <v>0.38541666666666685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10">
        <v>0</v>
      </c>
      <c r="DX24" s="10">
        <v>0</v>
      </c>
      <c r="DY24" s="69">
        <f>SUM(DR24:DX24)</f>
        <v>0</v>
      </c>
      <c r="DZ24" s="26">
        <f t="shared" ref="DZ24:DZ26" si="276">DR24+DS24+DT24*1.5+DU24*2.3+DV24*2+DW24*0.4+DX24*0.2</f>
        <v>0</v>
      </c>
      <c r="EA24" s="68">
        <f t="shared" ref="EA24:EA26" si="277">EA23+"00:15"</f>
        <v>0.38541666666666685</v>
      </c>
      <c r="EB24" s="10">
        <v>38</v>
      </c>
      <c r="EC24" s="10">
        <v>7</v>
      </c>
      <c r="ED24" s="10">
        <v>2</v>
      </c>
      <c r="EE24" s="10">
        <v>5</v>
      </c>
      <c r="EF24" s="10">
        <v>0</v>
      </c>
      <c r="EG24" s="10">
        <v>0</v>
      </c>
      <c r="EH24" s="10">
        <v>0</v>
      </c>
      <c r="EI24" s="69">
        <f>SUM(EB24:EH24)</f>
        <v>52</v>
      </c>
      <c r="EJ24" s="26">
        <f t="shared" ref="EJ24:EJ26" si="278">EB24+EC24+ED24*1.5+EE24*2.3+EF24*2+EG24*0.4+EH24*0.2</f>
        <v>59.5</v>
      </c>
      <c r="EK24" s="68">
        <f t="shared" ref="EK24:EK26" si="279">EK23+"00:15"</f>
        <v>0.38541666666666685</v>
      </c>
      <c r="EL24" s="10">
        <v>0</v>
      </c>
      <c r="EM24" s="10">
        <v>0</v>
      </c>
      <c r="EN24" s="10">
        <v>0</v>
      </c>
      <c r="EO24" s="10">
        <v>0</v>
      </c>
      <c r="EP24" s="10">
        <v>0</v>
      </c>
      <c r="EQ24" s="10">
        <v>0</v>
      </c>
      <c r="ER24" s="10">
        <v>0</v>
      </c>
      <c r="ES24" s="69">
        <f>SUM(EL24:ER24)</f>
        <v>0</v>
      </c>
      <c r="ET24" s="26">
        <f t="shared" ref="ET24:ET26" si="280">EL24+EM24+EN24*1.5+EO24*2.3+EP24*2+EQ24*0.4+ER24*0.2</f>
        <v>0</v>
      </c>
      <c r="EU24" s="68">
        <f t="shared" ref="EU24:EU26" si="281">EU23+"00:15"</f>
        <v>0.38541666666666685</v>
      </c>
      <c r="EV24" s="10">
        <v>72</v>
      </c>
      <c r="EW24" s="10">
        <v>17</v>
      </c>
      <c r="EX24" s="10">
        <v>1</v>
      </c>
      <c r="EY24" s="10">
        <v>4</v>
      </c>
      <c r="EZ24" s="10">
        <v>0</v>
      </c>
      <c r="FA24" s="10">
        <v>0</v>
      </c>
      <c r="FB24" s="10">
        <v>0</v>
      </c>
      <c r="FC24" s="69">
        <f>SUM(EV24:FB24)</f>
        <v>94</v>
      </c>
      <c r="FD24" s="26">
        <f t="shared" ref="FD24:FD26" si="282">EV24+EW24+EX24*1.5+EY24*2.3+EZ24*2+FA24*0.4+FB24*0.2</f>
        <v>99.7</v>
      </c>
      <c r="FE24" s="68">
        <f t="shared" ref="FE24:FE26" si="283">FE23+"00:15"</f>
        <v>0.38541666666666685</v>
      </c>
      <c r="FF24" s="10">
        <v>24</v>
      </c>
      <c r="FG24" s="10">
        <v>6</v>
      </c>
      <c r="FH24" s="10">
        <v>1</v>
      </c>
      <c r="FI24" s="10">
        <v>0</v>
      </c>
      <c r="FJ24" s="10">
        <v>0</v>
      </c>
      <c r="FK24" s="10">
        <v>0</v>
      </c>
      <c r="FL24" s="10">
        <v>0</v>
      </c>
      <c r="FM24" s="69">
        <f>SUM(FF24:FL24)</f>
        <v>31</v>
      </c>
      <c r="FN24" s="26">
        <f t="shared" ref="FN24:FN26" si="284">FF24+FG24+FH24*1.5+FI24*2.3+FJ24*2+FK24*0.4+FL24*0.2</f>
        <v>31.5</v>
      </c>
      <c r="FO24" s="68">
        <f t="shared" ref="FO24:FO26" si="285">FO23+"00:15"</f>
        <v>0.38541666666666685</v>
      </c>
      <c r="FP24" s="10">
        <v>32</v>
      </c>
      <c r="FQ24" s="10">
        <v>5</v>
      </c>
      <c r="FR24" s="10">
        <v>2</v>
      </c>
      <c r="FS24" s="10">
        <v>1</v>
      </c>
      <c r="FT24" s="10">
        <v>1</v>
      </c>
      <c r="FU24" s="10">
        <v>0</v>
      </c>
      <c r="FV24" s="10">
        <v>0</v>
      </c>
      <c r="FW24" s="69">
        <f>SUM(FP24:FV24)</f>
        <v>41</v>
      </c>
      <c r="FX24" s="26">
        <f t="shared" ref="FX24:FX26" si="286">FP24+FQ24+FR24*1.5+FS24*2.3+FT24*2+FU24*0.4+FV24*0.2</f>
        <v>44.3</v>
      </c>
      <c r="FY24" s="68">
        <f t="shared" ref="FY24:FY26" si="287">FY23+"00:15"</f>
        <v>0.38541666666666685</v>
      </c>
      <c r="FZ24" s="10">
        <v>70</v>
      </c>
      <c r="GA24" s="10">
        <v>10</v>
      </c>
      <c r="GB24" s="10">
        <v>4</v>
      </c>
      <c r="GC24" s="10">
        <v>3</v>
      </c>
      <c r="GD24" s="10">
        <v>0</v>
      </c>
      <c r="GE24" s="10">
        <v>0</v>
      </c>
      <c r="GF24" s="10">
        <v>0</v>
      </c>
      <c r="GG24" s="69">
        <f>SUM(FZ24:GF24)</f>
        <v>87</v>
      </c>
      <c r="GH24" s="26">
        <f t="shared" ref="GH24:GH26" si="288">FZ24+GA24+GB24*1.5+GC24*2.3+GD24*2+GE24*0.4+GF24*0.2</f>
        <v>92.9</v>
      </c>
      <c r="GI24" s="68">
        <f t="shared" ref="GI24:GI26" si="289">GI23+"00:15"</f>
        <v>0.38541666666666685</v>
      </c>
      <c r="GJ24" s="10">
        <v>1</v>
      </c>
      <c r="GK24" s="10">
        <v>0</v>
      </c>
      <c r="GL24" s="10">
        <v>0</v>
      </c>
      <c r="GM24" s="10">
        <v>0</v>
      </c>
      <c r="GN24" s="10">
        <v>0</v>
      </c>
      <c r="GO24" s="10">
        <v>0</v>
      </c>
      <c r="GP24" s="10">
        <v>0</v>
      </c>
      <c r="GQ24" s="69">
        <f>SUM(GJ24:GP24)</f>
        <v>1</v>
      </c>
      <c r="GR24" s="26">
        <f t="shared" ref="GR24:GR26" si="290">GJ24+GK24+GL24*1.5+GM24*2.3+GN24*2+GO24*0.4+GP24*0.2</f>
        <v>1</v>
      </c>
      <c r="GS24" s="68">
        <f t="shared" ref="GS24:GS26" si="291">GS23+"00:15"</f>
        <v>0.38541666666666685</v>
      </c>
      <c r="GT24" s="10">
        <v>130</v>
      </c>
      <c r="GU24" s="10">
        <v>21</v>
      </c>
      <c r="GV24" s="10">
        <v>3</v>
      </c>
      <c r="GW24" s="10">
        <v>2</v>
      </c>
      <c r="GX24" s="10">
        <v>1</v>
      </c>
      <c r="GY24" s="10">
        <v>0</v>
      </c>
      <c r="GZ24" s="10">
        <v>0</v>
      </c>
      <c r="HA24" s="69">
        <f>SUM(GT24:GZ24)</f>
        <v>157</v>
      </c>
      <c r="HB24" s="26">
        <f t="shared" ref="HB24:HB26" si="292">GT24+GU24+GV24*1.5+GW24*2.3+GX24*2+GY24*0.4+GZ24*0.2</f>
        <v>162.1</v>
      </c>
      <c r="HC24" s="68">
        <f t="shared" ref="HC24:HC26" si="293">HC23+"00:15"</f>
        <v>0.38541666666666685</v>
      </c>
      <c r="HD24" s="10">
        <v>0</v>
      </c>
      <c r="HE24" s="10">
        <v>0</v>
      </c>
      <c r="HF24" s="10">
        <v>0</v>
      </c>
      <c r="HG24" s="10">
        <v>0</v>
      </c>
      <c r="HH24" s="10">
        <v>0</v>
      </c>
      <c r="HI24" s="10">
        <v>0</v>
      </c>
      <c r="HJ24" s="10">
        <v>0</v>
      </c>
      <c r="HK24" s="69">
        <f>SUM(HD24:HJ24)</f>
        <v>0</v>
      </c>
      <c r="HL24" s="26">
        <f t="shared" ref="HL24:HL26" si="294">HD24+HE24+HF24*1.5+HG24*2.3+HH24*2+HI24*0.4+HJ24*0.2</f>
        <v>0</v>
      </c>
      <c r="HM24" s="68">
        <f t="shared" ref="HM24:HM26" si="295">HM23+"00:15"</f>
        <v>0.38541666666666685</v>
      </c>
      <c r="HN24" s="10">
        <v>88</v>
      </c>
      <c r="HO24" s="10">
        <v>12</v>
      </c>
      <c r="HP24" s="10">
        <v>2</v>
      </c>
      <c r="HQ24" s="10">
        <v>0</v>
      </c>
      <c r="HR24" s="10">
        <v>0</v>
      </c>
      <c r="HS24" s="10">
        <v>0</v>
      </c>
      <c r="HT24" s="10">
        <v>0</v>
      </c>
      <c r="HU24" s="69">
        <f>SUM(HN24:HT24)</f>
        <v>102</v>
      </c>
      <c r="HV24" s="26">
        <f t="shared" ref="HV24:HV26" si="296">HN24+HO24+HP24*1.5+HQ24*2.3+HR24*2+HS24*0.4+HT24*0.2</f>
        <v>103</v>
      </c>
      <c r="HW24" s="68">
        <f t="shared" ref="HW24:HW26" si="297">HW23+"00:15"</f>
        <v>0.38541666666666685</v>
      </c>
      <c r="HX24" s="10">
        <v>46</v>
      </c>
      <c r="HY24" s="10">
        <v>8</v>
      </c>
      <c r="HZ24" s="10">
        <v>3</v>
      </c>
      <c r="IA24" s="10">
        <v>4</v>
      </c>
      <c r="IB24" s="10">
        <v>1</v>
      </c>
      <c r="IC24" s="10">
        <v>0</v>
      </c>
      <c r="ID24" s="10">
        <v>0</v>
      </c>
      <c r="IE24" s="69">
        <f>SUM(HX24:ID24)</f>
        <v>62</v>
      </c>
      <c r="IF24" s="26">
        <f t="shared" ref="IF24:IF26" si="298">HX24+HY24+HZ24*1.5+IA24*2.3+IB24*2+IC24*0.4+ID24*0.2</f>
        <v>69.7</v>
      </c>
      <c r="IG24" s="68">
        <f t="shared" ref="IG24:IG26" si="299">IG23+"00:15"</f>
        <v>0.38541666666666685</v>
      </c>
      <c r="IH24" s="10">
        <v>0</v>
      </c>
      <c r="II24" s="10">
        <v>0</v>
      </c>
      <c r="IJ24" s="10">
        <v>0</v>
      </c>
      <c r="IK24" s="10">
        <v>0</v>
      </c>
      <c r="IL24" s="10">
        <v>0</v>
      </c>
      <c r="IM24" s="10">
        <v>0</v>
      </c>
      <c r="IN24" s="10">
        <v>0</v>
      </c>
      <c r="IO24" s="69">
        <f>SUM(IH24:IN24)</f>
        <v>0</v>
      </c>
      <c r="IP24" s="26">
        <f t="shared" ref="IP24:IP26" si="300">IH24+II24+IJ24*1.5+IK24*2.3+IL24*2+IM24*0.4+IN24*0.2</f>
        <v>0</v>
      </c>
      <c r="IQ24" s="68">
        <f t="shared" ref="IQ24:IQ26" si="301">IQ23+"00:15"</f>
        <v>0.38541666666666685</v>
      </c>
      <c r="IR24" s="70">
        <f t="shared" si="240"/>
        <v>144</v>
      </c>
      <c r="IS24" s="70">
        <f t="shared" si="240"/>
        <v>22</v>
      </c>
      <c r="IT24" s="70">
        <f t="shared" si="240"/>
        <v>7</v>
      </c>
      <c r="IU24" s="70">
        <f t="shared" si="240"/>
        <v>7</v>
      </c>
      <c r="IV24" s="70">
        <f t="shared" si="240"/>
        <v>2</v>
      </c>
      <c r="IW24" s="70">
        <f t="shared" si="240"/>
        <v>0</v>
      </c>
      <c r="IX24" s="70">
        <f t="shared" si="240"/>
        <v>0</v>
      </c>
      <c r="IY24" s="69">
        <f>SUM(IR24:IX24)</f>
        <v>182</v>
      </c>
      <c r="IZ24" s="26">
        <f t="shared" ref="IZ24:IZ26" si="302">IR24+IS24+IT24*1.5+IU24*2.3+IV24*2+IW24*0.4+IX24*0.2</f>
        <v>196.6</v>
      </c>
      <c r="JA24" s="68">
        <f t="shared" ref="JA24:JA26" si="303">JA23+"00:15"</f>
        <v>0.38541666666666685</v>
      </c>
      <c r="JB24" s="70">
        <f t="shared" si="241"/>
        <v>123</v>
      </c>
      <c r="JC24" s="70">
        <f t="shared" si="241"/>
        <v>30</v>
      </c>
      <c r="JD24" s="70">
        <f t="shared" si="241"/>
        <v>17</v>
      </c>
      <c r="JE24" s="70">
        <f t="shared" si="241"/>
        <v>3</v>
      </c>
      <c r="JF24" s="70">
        <f t="shared" si="241"/>
        <v>1</v>
      </c>
      <c r="JG24" s="70">
        <f t="shared" si="241"/>
        <v>1</v>
      </c>
      <c r="JH24" s="70">
        <f t="shared" si="241"/>
        <v>0</v>
      </c>
      <c r="JI24" s="69">
        <f>SUM(JB24:JH24)</f>
        <v>175</v>
      </c>
      <c r="JJ24" s="26">
        <f t="shared" ref="JJ24:JJ26" si="304">JB24+JC24+JD24*1.5+JE24*2.3+JF24*2+JG24*0.4+JH24*0.2</f>
        <v>187.8</v>
      </c>
      <c r="JK24" s="68">
        <f t="shared" ref="JK24:JK26" si="305">JK23+"00:15"</f>
        <v>0.38541666666666685</v>
      </c>
      <c r="JL24" s="70">
        <f t="shared" si="242"/>
        <v>132</v>
      </c>
      <c r="JM24" s="70">
        <f t="shared" si="242"/>
        <v>20</v>
      </c>
      <c r="JN24" s="70">
        <f t="shared" si="242"/>
        <v>5</v>
      </c>
      <c r="JO24" s="70">
        <f t="shared" si="242"/>
        <v>0</v>
      </c>
      <c r="JP24" s="70">
        <f t="shared" si="242"/>
        <v>0</v>
      </c>
      <c r="JQ24" s="70">
        <f t="shared" si="242"/>
        <v>0</v>
      </c>
      <c r="JR24" s="70">
        <f t="shared" si="242"/>
        <v>0</v>
      </c>
      <c r="JS24" s="69">
        <f>SUM(JL24:JR24)</f>
        <v>157</v>
      </c>
      <c r="JT24" s="26">
        <f t="shared" ref="JT24:JT26" si="306">JL24+JM24+JN24*1.5+JO24*2.3+JP24*2+JQ24*0.4+JR24*0.2</f>
        <v>159.5</v>
      </c>
      <c r="JU24" s="68">
        <f t="shared" ref="JU24:JU26" si="307">JU23+"00:15"</f>
        <v>0.38541666666666685</v>
      </c>
      <c r="JV24" s="70">
        <f t="shared" si="243"/>
        <v>127</v>
      </c>
      <c r="JW24" s="70">
        <f t="shared" si="243"/>
        <v>28</v>
      </c>
      <c r="JX24" s="70">
        <f t="shared" si="243"/>
        <v>3</v>
      </c>
      <c r="JY24" s="70">
        <f t="shared" si="243"/>
        <v>2</v>
      </c>
      <c r="JZ24" s="70">
        <f t="shared" si="243"/>
        <v>0</v>
      </c>
      <c r="KA24" s="70">
        <f t="shared" si="243"/>
        <v>0</v>
      </c>
      <c r="KB24" s="70">
        <f t="shared" si="243"/>
        <v>0</v>
      </c>
      <c r="KC24" s="69">
        <f>SUM(JV24:KB24)</f>
        <v>160</v>
      </c>
      <c r="KD24" s="26">
        <f t="shared" ref="KD24:KD26" si="308">JV24+JW24+JX24*1.5+JY24*2.3+JZ24*2+KA24*0.4+KB24*0.2</f>
        <v>164.1</v>
      </c>
      <c r="KE24" s="68">
        <f t="shared" ref="KE24:KE26" si="309">KE23+"00:15"</f>
        <v>0.38541666666666685</v>
      </c>
      <c r="KF24" s="70">
        <f t="shared" si="244"/>
        <v>115</v>
      </c>
      <c r="KG24" s="70">
        <f t="shared" si="244"/>
        <v>29</v>
      </c>
      <c r="KH24" s="70">
        <f t="shared" si="244"/>
        <v>7</v>
      </c>
      <c r="KI24" s="70">
        <f t="shared" si="244"/>
        <v>6</v>
      </c>
      <c r="KJ24" s="70">
        <f t="shared" si="244"/>
        <v>0</v>
      </c>
      <c r="KK24" s="70">
        <f t="shared" si="244"/>
        <v>0</v>
      </c>
      <c r="KL24" s="70">
        <f t="shared" si="244"/>
        <v>0</v>
      </c>
      <c r="KM24" s="69">
        <f>SUM(KF24:KL24)</f>
        <v>157</v>
      </c>
      <c r="KN24" s="26">
        <f t="shared" ref="KN24:KN26" si="310">KF24+KG24+KH24*1.5+KI24*2.3+KJ24*2+KK24*0.4+KL24*0.2</f>
        <v>168.3</v>
      </c>
      <c r="KO24" s="68">
        <f t="shared" ref="KO24:KO26" si="311">KO23+"00:15"</f>
        <v>0.38541666666666685</v>
      </c>
      <c r="KP24" s="70">
        <f t="shared" si="245"/>
        <v>104</v>
      </c>
      <c r="KQ24" s="70">
        <f t="shared" si="245"/>
        <v>13</v>
      </c>
      <c r="KR24" s="70">
        <f t="shared" si="245"/>
        <v>4</v>
      </c>
      <c r="KS24" s="70">
        <f t="shared" si="245"/>
        <v>7</v>
      </c>
      <c r="KT24" s="70">
        <f t="shared" si="245"/>
        <v>0</v>
      </c>
      <c r="KU24" s="70">
        <f t="shared" si="245"/>
        <v>0</v>
      </c>
      <c r="KV24" s="70">
        <f t="shared" si="245"/>
        <v>0</v>
      </c>
      <c r="KW24" s="69">
        <f>SUM(KP24:KV24)</f>
        <v>128</v>
      </c>
      <c r="KX24" s="26">
        <f t="shared" ref="KX24:KX26" si="312">KP24+KQ24+KR24*1.5+KS24*2.3+KT24*2+KU24*0.4+KV24*0.2</f>
        <v>139.1</v>
      </c>
      <c r="KY24" s="68">
        <f t="shared" ref="KY24:KY26" si="313">KY23+"00:15"</f>
        <v>0.38541666666666685</v>
      </c>
      <c r="KZ24" s="70">
        <f t="shared" si="246"/>
        <v>232</v>
      </c>
      <c r="LA24" s="70">
        <f t="shared" si="246"/>
        <v>40</v>
      </c>
      <c r="LB24" s="70">
        <f t="shared" si="246"/>
        <v>9</v>
      </c>
      <c r="LC24" s="70">
        <f t="shared" si="246"/>
        <v>7</v>
      </c>
      <c r="LD24" s="70">
        <f t="shared" si="246"/>
        <v>2</v>
      </c>
      <c r="LE24" s="70">
        <f t="shared" si="246"/>
        <v>1</v>
      </c>
      <c r="LF24" s="70">
        <f t="shared" si="246"/>
        <v>0</v>
      </c>
      <c r="LG24" s="69">
        <f>SUM(KZ24:LF24)</f>
        <v>291</v>
      </c>
      <c r="LH24" s="26">
        <f t="shared" ref="LH24:LH26" si="314">KZ24+LA24+LB24*1.5+LC24*2.3+LD24*2+LE24*0.4+LF24*0.2</f>
        <v>306</v>
      </c>
      <c r="LI24" s="68">
        <f t="shared" ref="LI24:LI26" si="315">LI23+"00:15"</f>
        <v>0.38541666666666685</v>
      </c>
      <c r="LJ24" s="70">
        <f t="shared" si="247"/>
        <v>199</v>
      </c>
      <c r="LK24" s="70">
        <f t="shared" si="247"/>
        <v>38</v>
      </c>
      <c r="LL24" s="70">
        <f t="shared" si="247"/>
        <v>8</v>
      </c>
      <c r="LM24" s="70">
        <f t="shared" si="247"/>
        <v>8</v>
      </c>
      <c r="LN24" s="70">
        <f t="shared" si="247"/>
        <v>1</v>
      </c>
      <c r="LO24" s="70">
        <f t="shared" si="247"/>
        <v>0</v>
      </c>
      <c r="LP24" s="70">
        <f t="shared" si="247"/>
        <v>0</v>
      </c>
      <c r="LQ24" s="69">
        <f>SUM(LJ24:LP24)</f>
        <v>254</v>
      </c>
      <c r="LR24" s="26">
        <f t="shared" ref="LR24:LR26" si="316">LJ24+LK24+LL24*1.5+LM24*2.3+LN24*2+LO24*0.4+LP24*0.2</f>
        <v>269.39999999999998</v>
      </c>
      <c r="LS24" s="68">
        <f t="shared" ref="LS24:LS26" si="317">LS23+"00:15"</f>
        <v>0.38541666666666685</v>
      </c>
      <c r="LT24" s="70">
        <f t="shared" si="248"/>
        <v>194</v>
      </c>
      <c r="LU24" s="70">
        <f t="shared" si="248"/>
        <v>39</v>
      </c>
      <c r="LV24" s="70">
        <f t="shared" si="248"/>
        <v>12</v>
      </c>
      <c r="LW24" s="70">
        <f t="shared" si="248"/>
        <v>6</v>
      </c>
      <c r="LX24" s="70">
        <f t="shared" si="248"/>
        <v>0</v>
      </c>
      <c r="LY24" s="70">
        <f t="shared" si="248"/>
        <v>0</v>
      </c>
      <c r="LZ24" s="70">
        <f t="shared" si="248"/>
        <v>0</v>
      </c>
      <c r="MA24" s="69">
        <f>SUM(LT24:LZ24)</f>
        <v>251</v>
      </c>
      <c r="MB24" s="26">
        <f t="shared" ref="MB24:MB26" si="318">LT24+LU24+LV24*1.5+LW24*2.3+LX24*2+LY24*0.4+LZ24*0.2</f>
        <v>264.8</v>
      </c>
      <c r="MC24" s="68">
        <f t="shared" ref="MC24:MC26" si="319">MC23+"00:15"</f>
        <v>0.38541666666666685</v>
      </c>
      <c r="MD24" s="70">
        <f t="shared" si="249"/>
        <v>264</v>
      </c>
      <c r="ME24" s="70">
        <f t="shared" si="249"/>
        <v>41</v>
      </c>
      <c r="MF24" s="70">
        <f t="shared" si="249"/>
        <v>8</v>
      </c>
      <c r="MG24" s="70">
        <f t="shared" si="249"/>
        <v>6</v>
      </c>
      <c r="MH24" s="70">
        <f t="shared" si="249"/>
        <v>2</v>
      </c>
      <c r="MI24" s="70">
        <f t="shared" si="249"/>
        <v>0</v>
      </c>
      <c r="MJ24" s="70">
        <f t="shared" si="249"/>
        <v>0</v>
      </c>
      <c r="MK24" s="69">
        <f>SUM(MD24:MJ24)</f>
        <v>321</v>
      </c>
      <c r="ML24" s="26">
        <f t="shared" ref="ML24:ML26" si="320">MD24+ME24+MF24*1.5+MG24*2.3+MH24*2+MI24*0.4+MJ24*0.2</f>
        <v>334.8</v>
      </c>
      <c r="MM24" s="68">
        <f t="shared" ref="MM24:MM26" si="321">MM23+"00:15"</f>
        <v>0.38541666666666685</v>
      </c>
      <c r="MN24" s="70">
        <f t="shared" si="250"/>
        <v>817</v>
      </c>
      <c r="MO24" s="70">
        <f t="shared" si="250"/>
        <v>150</v>
      </c>
      <c r="MP24" s="70">
        <f t="shared" si="250"/>
        <v>40</v>
      </c>
      <c r="MQ24" s="70">
        <f t="shared" si="250"/>
        <v>26</v>
      </c>
      <c r="MR24" s="70">
        <f t="shared" si="250"/>
        <v>4</v>
      </c>
      <c r="MS24" s="70">
        <f t="shared" si="250"/>
        <v>1</v>
      </c>
      <c r="MT24" s="70">
        <f t="shared" si="250"/>
        <v>0</v>
      </c>
      <c r="MU24" s="69">
        <f>SUM(MN24:MT24)</f>
        <v>1038</v>
      </c>
      <c r="MV24" s="26">
        <f t="shared" ref="MV24:MV26" si="322">MN24+MO24+MP24*1.5+MQ24*2.3+MR24*2+MS24*0.4+MT24*0.2</f>
        <v>1095.2</v>
      </c>
    </row>
    <row r="25" spans="1:360" s="53" customFormat="1" ht="12.95" customHeight="1" x14ac:dyDescent="0.25">
      <c r="A25" s="68">
        <f t="shared" si="251"/>
        <v>0.39583333333333354</v>
      </c>
      <c r="B25" s="10">
        <v>35</v>
      </c>
      <c r="C25" s="10">
        <v>14</v>
      </c>
      <c r="D25" s="10">
        <v>4</v>
      </c>
      <c r="E25" s="10">
        <v>2</v>
      </c>
      <c r="F25" s="10">
        <v>0</v>
      </c>
      <c r="G25" s="10">
        <v>1</v>
      </c>
      <c r="H25" s="10">
        <v>0</v>
      </c>
      <c r="I25" s="69">
        <f>SUM(B25:H25)</f>
        <v>56</v>
      </c>
      <c r="J25" s="26">
        <f t="shared" si="252"/>
        <v>60</v>
      </c>
      <c r="K25" s="68">
        <f t="shared" si="253"/>
        <v>0.39583333333333354</v>
      </c>
      <c r="L25" s="10">
        <v>33</v>
      </c>
      <c r="M25" s="10">
        <v>4</v>
      </c>
      <c r="N25" s="10">
        <v>1</v>
      </c>
      <c r="O25" s="10">
        <v>0</v>
      </c>
      <c r="P25" s="10">
        <v>0</v>
      </c>
      <c r="Q25" s="10">
        <v>1</v>
      </c>
      <c r="R25" s="10">
        <v>0</v>
      </c>
      <c r="S25" s="69">
        <f>SUM(L25:R25)</f>
        <v>39</v>
      </c>
      <c r="T25" s="26">
        <f t="shared" si="254"/>
        <v>38.9</v>
      </c>
      <c r="U25" s="68">
        <f t="shared" si="255"/>
        <v>0.39583333333333354</v>
      </c>
      <c r="V25" s="10">
        <v>26</v>
      </c>
      <c r="W25" s="10">
        <v>6</v>
      </c>
      <c r="X25" s="10">
        <v>4</v>
      </c>
      <c r="Y25" s="10">
        <v>2</v>
      </c>
      <c r="Z25" s="10">
        <v>0</v>
      </c>
      <c r="AA25" s="10">
        <v>0</v>
      </c>
      <c r="AB25" s="10">
        <v>0</v>
      </c>
      <c r="AC25" s="69">
        <f>SUM(V25:AB25)</f>
        <v>38</v>
      </c>
      <c r="AD25" s="26">
        <f t="shared" si="256"/>
        <v>42.6</v>
      </c>
      <c r="AE25" s="68">
        <f t="shared" si="257"/>
        <v>0.39583333333333354</v>
      </c>
      <c r="AF25" s="10">
        <v>6</v>
      </c>
      <c r="AG25" s="10">
        <v>1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69">
        <f>SUM(AF25:AL25)</f>
        <v>7</v>
      </c>
      <c r="AN25" s="26">
        <f t="shared" si="258"/>
        <v>7</v>
      </c>
      <c r="AO25" s="68">
        <f t="shared" si="259"/>
        <v>0.39583333333333354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69">
        <f>SUM(AP25:AV25)</f>
        <v>0</v>
      </c>
      <c r="AX25" s="26">
        <f t="shared" si="260"/>
        <v>0</v>
      </c>
      <c r="AY25" s="68">
        <f t="shared" si="261"/>
        <v>0.39583333333333354</v>
      </c>
      <c r="AZ25" s="10">
        <v>22</v>
      </c>
      <c r="BA25" s="10">
        <v>1</v>
      </c>
      <c r="BB25" s="10">
        <v>1</v>
      </c>
      <c r="BC25" s="10">
        <v>0</v>
      </c>
      <c r="BD25" s="10">
        <v>0</v>
      </c>
      <c r="BE25" s="10">
        <v>0</v>
      </c>
      <c r="BF25" s="10">
        <v>0</v>
      </c>
      <c r="BG25" s="69">
        <f>SUM(AZ25:BF25)</f>
        <v>24</v>
      </c>
      <c r="BH25" s="26">
        <f t="shared" si="262"/>
        <v>24.5</v>
      </c>
      <c r="BI25" s="68">
        <f t="shared" si="263"/>
        <v>0.39583333333333354</v>
      </c>
      <c r="BJ25" s="10">
        <v>72</v>
      </c>
      <c r="BK25" s="10">
        <v>10</v>
      </c>
      <c r="BL25" s="10">
        <v>4</v>
      </c>
      <c r="BM25" s="10">
        <v>1</v>
      </c>
      <c r="BN25" s="10">
        <v>1</v>
      </c>
      <c r="BO25" s="10">
        <v>0</v>
      </c>
      <c r="BP25" s="10">
        <v>0</v>
      </c>
      <c r="BQ25" s="69">
        <f>SUM(BJ25:BP25)</f>
        <v>88</v>
      </c>
      <c r="BR25" s="26">
        <f t="shared" si="264"/>
        <v>92.3</v>
      </c>
      <c r="BS25" s="68">
        <f t="shared" si="265"/>
        <v>0.39583333333333354</v>
      </c>
      <c r="BT25" s="10">
        <v>37</v>
      </c>
      <c r="BU25" s="10">
        <v>6</v>
      </c>
      <c r="BV25" s="10">
        <v>1</v>
      </c>
      <c r="BW25" s="10">
        <v>0</v>
      </c>
      <c r="BX25" s="10">
        <v>0</v>
      </c>
      <c r="BY25" s="10">
        <v>0</v>
      </c>
      <c r="BZ25" s="10">
        <v>0</v>
      </c>
      <c r="CA25" s="69">
        <f>SUM(BT25:BZ25)</f>
        <v>44</v>
      </c>
      <c r="CB25" s="26">
        <f t="shared" si="266"/>
        <v>44.5</v>
      </c>
      <c r="CC25" s="68">
        <f t="shared" si="267"/>
        <v>0.39583333333333354</v>
      </c>
      <c r="CD25" s="10">
        <v>7</v>
      </c>
      <c r="CE25" s="10">
        <v>1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69">
        <f>SUM(CD25:CJ25)</f>
        <v>8</v>
      </c>
      <c r="CL25" s="26">
        <f t="shared" si="268"/>
        <v>8</v>
      </c>
      <c r="CM25" s="68">
        <f t="shared" si="269"/>
        <v>0.39583333333333354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69">
        <f>SUM(CN25:CT25)</f>
        <v>0</v>
      </c>
      <c r="CV25" s="26">
        <f t="shared" si="270"/>
        <v>0</v>
      </c>
      <c r="CW25" s="68">
        <f t="shared" si="271"/>
        <v>0.39583333333333354</v>
      </c>
      <c r="CX25" s="10">
        <v>14</v>
      </c>
      <c r="CY25" s="10">
        <v>1</v>
      </c>
      <c r="CZ25" s="10">
        <v>1</v>
      </c>
      <c r="DA25" s="10">
        <v>0</v>
      </c>
      <c r="DB25" s="10">
        <v>0</v>
      </c>
      <c r="DC25" s="10">
        <v>0</v>
      </c>
      <c r="DD25" s="10">
        <v>0</v>
      </c>
      <c r="DE25" s="69">
        <f>SUM(CX25:DD25)</f>
        <v>16</v>
      </c>
      <c r="DF25" s="26">
        <f t="shared" si="272"/>
        <v>16.5</v>
      </c>
      <c r="DG25" s="68">
        <f t="shared" si="273"/>
        <v>0.39583333333333354</v>
      </c>
      <c r="DH25" s="10">
        <v>46</v>
      </c>
      <c r="DI25" s="10">
        <v>8</v>
      </c>
      <c r="DJ25" s="10">
        <v>5</v>
      </c>
      <c r="DK25" s="10">
        <v>4</v>
      </c>
      <c r="DL25" s="10">
        <v>0</v>
      </c>
      <c r="DM25" s="10">
        <v>0</v>
      </c>
      <c r="DN25" s="10">
        <v>0</v>
      </c>
      <c r="DO25" s="69">
        <f>SUM(DH25:DN25)</f>
        <v>63</v>
      </c>
      <c r="DP25" s="26">
        <f t="shared" si="274"/>
        <v>70.7</v>
      </c>
      <c r="DQ25" s="68">
        <f t="shared" si="275"/>
        <v>0.39583333333333354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10">
        <v>0</v>
      </c>
      <c r="DX25" s="10">
        <v>0</v>
      </c>
      <c r="DY25" s="69">
        <f>SUM(DR25:DX25)</f>
        <v>0</v>
      </c>
      <c r="DZ25" s="26">
        <f t="shared" si="276"/>
        <v>0</v>
      </c>
      <c r="EA25" s="68">
        <f t="shared" si="277"/>
        <v>0.39583333333333354</v>
      </c>
      <c r="EB25" s="10">
        <v>32</v>
      </c>
      <c r="EC25" s="10">
        <v>6</v>
      </c>
      <c r="ED25" s="10">
        <v>3</v>
      </c>
      <c r="EE25" s="10">
        <v>3</v>
      </c>
      <c r="EF25" s="10">
        <v>0</v>
      </c>
      <c r="EG25" s="10">
        <v>0</v>
      </c>
      <c r="EH25" s="10">
        <v>0</v>
      </c>
      <c r="EI25" s="69">
        <f>SUM(EB25:EH25)</f>
        <v>44</v>
      </c>
      <c r="EJ25" s="26">
        <f t="shared" si="278"/>
        <v>49.4</v>
      </c>
      <c r="EK25" s="68">
        <f t="shared" si="279"/>
        <v>0.39583333333333354</v>
      </c>
      <c r="EL25" s="10">
        <v>0</v>
      </c>
      <c r="EM25" s="10">
        <v>0</v>
      </c>
      <c r="EN25" s="10">
        <v>0</v>
      </c>
      <c r="EO25" s="10">
        <v>0</v>
      </c>
      <c r="EP25" s="10">
        <v>0</v>
      </c>
      <c r="EQ25" s="10">
        <v>0</v>
      </c>
      <c r="ER25" s="10">
        <v>0</v>
      </c>
      <c r="ES25" s="69">
        <f>SUM(EL25:ER25)</f>
        <v>0</v>
      </c>
      <c r="ET25" s="26">
        <f t="shared" si="280"/>
        <v>0</v>
      </c>
      <c r="EU25" s="68">
        <f t="shared" si="281"/>
        <v>0.39583333333333354</v>
      </c>
      <c r="EV25" s="10">
        <v>56</v>
      </c>
      <c r="EW25" s="10">
        <v>16</v>
      </c>
      <c r="EX25" s="10">
        <v>2</v>
      </c>
      <c r="EY25" s="10">
        <v>3</v>
      </c>
      <c r="EZ25" s="10">
        <v>0</v>
      </c>
      <c r="FA25" s="10">
        <v>0</v>
      </c>
      <c r="FB25" s="10">
        <v>0</v>
      </c>
      <c r="FC25" s="69">
        <f>SUM(EV25:FB25)</f>
        <v>77</v>
      </c>
      <c r="FD25" s="26">
        <f t="shared" si="282"/>
        <v>81.900000000000006</v>
      </c>
      <c r="FE25" s="68">
        <f t="shared" si="283"/>
        <v>0.39583333333333354</v>
      </c>
      <c r="FF25" s="10">
        <v>17</v>
      </c>
      <c r="FG25" s="10">
        <v>1</v>
      </c>
      <c r="FH25" s="10">
        <v>0</v>
      </c>
      <c r="FI25" s="10">
        <v>0</v>
      </c>
      <c r="FJ25" s="10">
        <v>0</v>
      </c>
      <c r="FK25" s="10">
        <v>0</v>
      </c>
      <c r="FL25" s="10">
        <v>0</v>
      </c>
      <c r="FM25" s="69">
        <f>SUM(FF25:FL25)</f>
        <v>18</v>
      </c>
      <c r="FN25" s="26">
        <f t="shared" si="284"/>
        <v>18</v>
      </c>
      <c r="FO25" s="68">
        <f t="shared" si="285"/>
        <v>0.39583333333333354</v>
      </c>
      <c r="FP25" s="10">
        <v>20</v>
      </c>
      <c r="FQ25" s="10">
        <v>4</v>
      </c>
      <c r="FR25" s="10">
        <v>3</v>
      </c>
      <c r="FS25" s="10">
        <v>1</v>
      </c>
      <c r="FT25" s="10">
        <v>0</v>
      </c>
      <c r="FU25" s="10">
        <v>2</v>
      </c>
      <c r="FV25" s="10">
        <v>0</v>
      </c>
      <c r="FW25" s="69">
        <f>SUM(FP25:FV25)</f>
        <v>30</v>
      </c>
      <c r="FX25" s="26">
        <f t="shared" si="286"/>
        <v>31.6</v>
      </c>
      <c r="FY25" s="68">
        <f t="shared" si="287"/>
        <v>0.39583333333333354</v>
      </c>
      <c r="FZ25" s="10">
        <v>71</v>
      </c>
      <c r="GA25" s="10">
        <v>26</v>
      </c>
      <c r="GB25" s="10">
        <v>3</v>
      </c>
      <c r="GC25" s="10">
        <v>4</v>
      </c>
      <c r="GD25" s="10">
        <v>0</v>
      </c>
      <c r="GE25" s="10">
        <v>0</v>
      </c>
      <c r="GF25" s="10">
        <v>0</v>
      </c>
      <c r="GG25" s="69">
        <f>SUM(FZ25:GF25)</f>
        <v>104</v>
      </c>
      <c r="GH25" s="26">
        <f t="shared" si="288"/>
        <v>110.7</v>
      </c>
      <c r="GI25" s="68">
        <f t="shared" si="289"/>
        <v>0.39583333333333354</v>
      </c>
      <c r="GJ25" s="10">
        <v>2</v>
      </c>
      <c r="GK25" s="10">
        <v>0</v>
      </c>
      <c r="GL25" s="10">
        <v>0</v>
      </c>
      <c r="GM25" s="10">
        <v>0</v>
      </c>
      <c r="GN25" s="10">
        <v>0</v>
      </c>
      <c r="GO25" s="10">
        <v>0</v>
      </c>
      <c r="GP25" s="10">
        <v>0</v>
      </c>
      <c r="GQ25" s="69">
        <f>SUM(GJ25:GP25)</f>
        <v>2</v>
      </c>
      <c r="GR25" s="26">
        <f t="shared" si="290"/>
        <v>2</v>
      </c>
      <c r="GS25" s="68">
        <f t="shared" si="291"/>
        <v>0.39583333333333354</v>
      </c>
      <c r="GT25" s="10">
        <v>107</v>
      </c>
      <c r="GU25" s="10">
        <v>20</v>
      </c>
      <c r="GV25" s="10">
        <v>5</v>
      </c>
      <c r="GW25" s="10">
        <v>1</v>
      </c>
      <c r="GX25" s="10">
        <v>0</v>
      </c>
      <c r="GY25" s="10">
        <v>0</v>
      </c>
      <c r="GZ25" s="10">
        <v>0</v>
      </c>
      <c r="HA25" s="69">
        <f>SUM(GT25:GZ25)</f>
        <v>133</v>
      </c>
      <c r="HB25" s="26">
        <f t="shared" si="292"/>
        <v>136.80000000000001</v>
      </c>
      <c r="HC25" s="68">
        <f t="shared" si="293"/>
        <v>0.39583333333333354</v>
      </c>
      <c r="HD25" s="10">
        <v>0</v>
      </c>
      <c r="HE25" s="10">
        <v>0</v>
      </c>
      <c r="HF25" s="10">
        <v>0</v>
      </c>
      <c r="HG25" s="10">
        <v>0</v>
      </c>
      <c r="HH25" s="10">
        <v>0</v>
      </c>
      <c r="HI25" s="10">
        <v>0</v>
      </c>
      <c r="HJ25" s="10">
        <v>0</v>
      </c>
      <c r="HK25" s="69">
        <f>SUM(HD25:HJ25)</f>
        <v>0</v>
      </c>
      <c r="HL25" s="26">
        <f t="shared" si="294"/>
        <v>0</v>
      </c>
      <c r="HM25" s="68">
        <f t="shared" si="295"/>
        <v>0.39583333333333354</v>
      </c>
      <c r="HN25" s="10">
        <v>56</v>
      </c>
      <c r="HO25" s="10">
        <v>12</v>
      </c>
      <c r="HP25" s="10">
        <v>1</v>
      </c>
      <c r="HQ25" s="10">
        <v>0</v>
      </c>
      <c r="HR25" s="10">
        <v>0</v>
      </c>
      <c r="HS25" s="10">
        <v>0</v>
      </c>
      <c r="HT25" s="10">
        <v>0</v>
      </c>
      <c r="HU25" s="69">
        <f>SUM(HN25:HT25)</f>
        <v>69</v>
      </c>
      <c r="HV25" s="26">
        <f t="shared" si="296"/>
        <v>69.5</v>
      </c>
      <c r="HW25" s="68">
        <f t="shared" si="297"/>
        <v>0.39583333333333354</v>
      </c>
      <c r="HX25" s="10">
        <v>57</v>
      </c>
      <c r="HY25" s="10">
        <v>13</v>
      </c>
      <c r="HZ25" s="10">
        <v>3</v>
      </c>
      <c r="IA25" s="10">
        <v>1</v>
      </c>
      <c r="IB25" s="10">
        <v>0</v>
      </c>
      <c r="IC25" s="10">
        <v>0</v>
      </c>
      <c r="ID25" s="10">
        <v>0</v>
      </c>
      <c r="IE25" s="69">
        <f>SUM(HX25:ID25)</f>
        <v>74</v>
      </c>
      <c r="IF25" s="26">
        <f t="shared" si="298"/>
        <v>76.8</v>
      </c>
      <c r="IG25" s="68">
        <f t="shared" si="299"/>
        <v>0.39583333333333354</v>
      </c>
      <c r="IH25" s="10">
        <v>0</v>
      </c>
      <c r="II25" s="10">
        <v>0</v>
      </c>
      <c r="IJ25" s="10">
        <v>0</v>
      </c>
      <c r="IK25" s="10">
        <v>0</v>
      </c>
      <c r="IL25" s="10">
        <v>0</v>
      </c>
      <c r="IM25" s="10">
        <v>0</v>
      </c>
      <c r="IN25" s="10">
        <v>0</v>
      </c>
      <c r="IO25" s="69">
        <f>SUM(IH25:IN25)</f>
        <v>0</v>
      </c>
      <c r="IP25" s="26">
        <f t="shared" si="300"/>
        <v>0</v>
      </c>
      <c r="IQ25" s="68">
        <f t="shared" si="301"/>
        <v>0.39583333333333354</v>
      </c>
      <c r="IR25" s="70">
        <f t="shared" si="240"/>
        <v>145</v>
      </c>
      <c r="IS25" s="70">
        <f t="shared" si="240"/>
        <v>26</v>
      </c>
      <c r="IT25" s="70">
        <f t="shared" si="240"/>
        <v>12</v>
      </c>
      <c r="IU25" s="70">
        <f t="shared" si="240"/>
        <v>6</v>
      </c>
      <c r="IV25" s="70">
        <f t="shared" si="240"/>
        <v>0</v>
      </c>
      <c r="IW25" s="70">
        <f t="shared" si="240"/>
        <v>2</v>
      </c>
      <c r="IX25" s="70">
        <f t="shared" si="240"/>
        <v>0</v>
      </c>
      <c r="IY25" s="69">
        <f>SUM(IR25:IX25)</f>
        <v>191</v>
      </c>
      <c r="IZ25" s="26">
        <f t="shared" si="302"/>
        <v>203.60000000000002</v>
      </c>
      <c r="JA25" s="68">
        <f t="shared" si="303"/>
        <v>0.39583333333333354</v>
      </c>
      <c r="JB25" s="70">
        <f t="shared" si="241"/>
        <v>100</v>
      </c>
      <c r="JC25" s="70">
        <f t="shared" si="241"/>
        <v>25</v>
      </c>
      <c r="JD25" s="70">
        <f t="shared" si="241"/>
        <v>9</v>
      </c>
      <c r="JE25" s="70">
        <f t="shared" si="241"/>
        <v>4</v>
      </c>
      <c r="JF25" s="70">
        <f t="shared" si="241"/>
        <v>0</v>
      </c>
      <c r="JG25" s="70">
        <f t="shared" si="241"/>
        <v>2</v>
      </c>
      <c r="JH25" s="70">
        <f t="shared" si="241"/>
        <v>0</v>
      </c>
      <c r="JI25" s="69">
        <f>SUM(JB25:JH25)</f>
        <v>140</v>
      </c>
      <c r="JJ25" s="26">
        <f t="shared" si="304"/>
        <v>148.5</v>
      </c>
      <c r="JK25" s="68">
        <f t="shared" si="305"/>
        <v>0.39583333333333354</v>
      </c>
      <c r="JL25" s="70">
        <f t="shared" si="242"/>
        <v>93</v>
      </c>
      <c r="JM25" s="70">
        <f t="shared" si="242"/>
        <v>15</v>
      </c>
      <c r="JN25" s="70">
        <f t="shared" si="242"/>
        <v>2</v>
      </c>
      <c r="JO25" s="70">
        <f t="shared" si="242"/>
        <v>0</v>
      </c>
      <c r="JP25" s="70">
        <f t="shared" si="242"/>
        <v>0</v>
      </c>
      <c r="JQ25" s="70">
        <f t="shared" si="242"/>
        <v>0</v>
      </c>
      <c r="JR25" s="70">
        <f t="shared" si="242"/>
        <v>0</v>
      </c>
      <c r="JS25" s="69">
        <f>SUM(JL25:JR25)</f>
        <v>110</v>
      </c>
      <c r="JT25" s="26">
        <f t="shared" si="306"/>
        <v>111</v>
      </c>
      <c r="JU25" s="68">
        <f t="shared" si="307"/>
        <v>0.39583333333333354</v>
      </c>
      <c r="JV25" s="70">
        <f t="shared" si="243"/>
        <v>138</v>
      </c>
      <c r="JW25" s="70">
        <f t="shared" si="243"/>
        <v>18</v>
      </c>
      <c r="JX25" s="70">
        <f t="shared" si="243"/>
        <v>6</v>
      </c>
      <c r="JY25" s="70">
        <f t="shared" si="243"/>
        <v>1</v>
      </c>
      <c r="JZ25" s="70">
        <f t="shared" si="243"/>
        <v>1</v>
      </c>
      <c r="KA25" s="70">
        <f t="shared" si="243"/>
        <v>0</v>
      </c>
      <c r="KB25" s="70">
        <f t="shared" si="243"/>
        <v>0</v>
      </c>
      <c r="KC25" s="69">
        <f>SUM(JV25:KB25)</f>
        <v>164</v>
      </c>
      <c r="KD25" s="26">
        <f t="shared" si="308"/>
        <v>169.3</v>
      </c>
      <c r="KE25" s="68">
        <f t="shared" si="309"/>
        <v>0.39583333333333354</v>
      </c>
      <c r="KF25" s="70">
        <f t="shared" si="244"/>
        <v>89</v>
      </c>
      <c r="KG25" s="70">
        <f t="shared" si="244"/>
        <v>23</v>
      </c>
      <c r="KH25" s="70">
        <f t="shared" si="244"/>
        <v>6</v>
      </c>
      <c r="KI25" s="70">
        <f t="shared" si="244"/>
        <v>5</v>
      </c>
      <c r="KJ25" s="70">
        <f t="shared" si="244"/>
        <v>0</v>
      </c>
      <c r="KK25" s="70">
        <f t="shared" si="244"/>
        <v>0</v>
      </c>
      <c r="KL25" s="70">
        <f t="shared" si="244"/>
        <v>0</v>
      </c>
      <c r="KM25" s="69">
        <f>SUM(KF25:KL25)</f>
        <v>123</v>
      </c>
      <c r="KN25" s="26">
        <f t="shared" si="310"/>
        <v>132.5</v>
      </c>
      <c r="KO25" s="68">
        <f t="shared" si="311"/>
        <v>0.39583333333333354</v>
      </c>
      <c r="KP25" s="70">
        <f t="shared" si="245"/>
        <v>92</v>
      </c>
      <c r="KQ25" s="70">
        <f t="shared" si="245"/>
        <v>15</v>
      </c>
      <c r="KR25" s="70">
        <f t="shared" si="245"/>
        <v>9</v>
      </c>
      <c r="KS25" s="70">
        <f t="shared" si="245"/>
        <v>7</v>
      </c>
      <c r="KT25" s="70">
        <f t="shared" si="245"/>
        <v>0</v>
      </c>
      <c r="KU25" s="70">
        <f t="shared" si="245"/>
        <v>0</v>
      </c>
      <c r="KV25" s="70">
        <f t="shared" si="245"/>
        <v>0</v>
      </c>
      <c r="KW25" s="69">
        <f>SUM(KP25:KV25)</f>
        <v>123</v>
      </c>
      <c r="KX25" s="26">
        <f t="shared" si="312"/>
        <v>136.6</v>
      </c>
      <c r="KY25" s="68">
        <f t="shared" si="313"/>
        <v>0.39583333333333354</v>
      </c>
      <c r="KZ25" s="70">
        <f t="shared" si="246"/>
        <v>211</v>
      </c>
      <c r="LA25" s="70">
        <f t="shared" si="246"/>
        <v>36</v>
      </c>
      <c r="LB25" s="70">
        <f t="shared" si="246"/>
        <v>10</v>
      </c>
      <c r="LC25" s="70">
        <f t="shared" si="246"/>
        <v>4</v>
      </c>
      <c r="LD25" s="70">
        <f t="shared" si="246"/>
        <v>0</v>
      </c>
      <c r="LE25" s="70">
        <f t="shared" si="246"/>
        <v>1</v>
      </c>
      <c r="LF25" s="70">
        <f t="shared" si="246"/>
        <v>0</v>
      </c>
      <c r="LG25" s="69">
        <f>SUM(KZ25:LF25)</f>
        <v>262</v>
      </c>
      <c r="LH25" s="26">
        <f t="shared" si="314"/>
        <v>271.59999999999997</v>
      </c>
      <c r="LI25" s="68">
        <f t="shared" si="315"/>
        <v>0.39583333333333354</v>
      </c>
      <c r="LJ25" s="70">
        <f t="shared" si="247"/>
        <v>166</v>
      </c>
      <c r="LK25" s="70">
        <f t="shared" si="247"/>
        <v>47</v>
      </c>
      <c r="LL25" s="70">
        <f t="shared" si="247"/>
        <v>8</v>
      </c>
      <c r="LM25" s="70">
        <f t="shared" si="247"/>
        <v>8</v>
      </c>
      <c r="LN25" s="70">
        <f t="shared" si="247"/>
        <v>0</v>
      </c>
      <c r="LO25" s="70">
        <f t="shared" si="247"/>
        <v>2</v>
      </c>
      <c r="LP25" s="70">
        <f t="shared" si="247"/>
        <v>0</v>
      </c>
      <c r="LQ25" s="69">
        <f>SUM(LJ25:LP25)</f>
        <v>231</v>
      </c>
      <c r="LR25" s="26">
        <f t="shared" si="316"/>
        <v>244.20000000000002</v>
      </c>
      <c r="LS25" s="68">
        <f t="shared" si="317"/>
        <v>0.39583333333333354</v>
      </c>
      <c r="LT25" s="70">
        <f t="shared" si="248"/>
        <v>178</v>
      </c>
      <c r="LU25" s="70">
        <f t="shared" si="248"/>
        <v>50</v>
      </c>
      <c r="LV25" s="70">
        <f t="shared" si="248"/>
        <v>11</v>
      </c>
      <c r="LW25" s="70">
        <f t="shared" si="248"/>
        <v>7</v>
      </c>
      <c r="LX25" s="70">
        <f t="shared" si="248"/>
        <v>1</v>
      </c>
      <c r="LY25" s="70">
        <f t="shared" si="248"/>
        <v>1</v>
      </c>
      <c r="LZ25" s="70">
        <f t="shared" si="248"/>
        <v>0</v>
      </c>
      <c r="MA25" s="69">
        <f>SUM(LT25:LZ25)</f>
        <v>248</v>
      </c>
      <c r="MB25" s="26">
        <f t="shared" si="318"/>
        <v>263</v>
      </c>
      <c r="MC25" s="68">
        <f t="shared" si="319"/>
        <v>0.39583333333333354</v>
      </c>
      <c r="MD25" s="70">
        <f t="shared" si="249"/>
        <v>220</v>
      </c>
      <c r="ME25" s="70">
        <f t="shared" si="249"/>
        <v>45</v>
      </c>
      <c r="MF25" s="70">
        <f t="shared" si="249"/>
        <v>9</v>
      </c>
      <c r="MG25" s="70">
        <f t="shared" si="249"/>
        <v>2</v>
      </c>
      <c r="MH25" s="70">
        <f t="shared" si="249"/>
        <v>0</v>
      </c>
      <c r="MI25" s="70">
        <f t="shared" si="249"/>
        <v>0</v>
      </c>
      <c r="MJ25" s="70">
        <f t="shared" si="249"/>
        <v>0</v>
      </c>
      <c r="MK25" s="69">
        <f>SUM(MD25:MJ25)</f>
        <v>276</v>
      </c>
      <c r="ML25" s="26">
        <f t="shared" si="320"/>
        <v>283.10000000000002</v>
      </c>
      <c r="MM25" s="68">
        <f t="shared" si="321"/>
        <v>0.39583333333333354</v>
      </c>
      <c r="MN25" s="70">
        <f t="shared" si="250"/>
        <v>716</v>
      </c>
      <c r="MO25" s="70">
        <f t="shared" si="250"/>
        <v>150</v>
      </c>
      <c r="MP25" s="70">
        <f t="shared" si="250"/>
        <v>41</v>
      </c>
      <c r="MQ25" s="70">
        <f t="shared" si="250"/>
        <v>22</v>
      </c>
      <c r="MR25" s="70">
        <f t="shared" si="250"/>
        <v>1</v>
      </c>
      <c r="MS25" s="70">
        <f t="shared" si="250"/>
        <v>4</v>
      </c>
      <c r="MT25" s="70">
        <f t="shared" si="250"/>
        <v>0</v>
      </c>
      <c r="MU25" s="69">
        <f>SUM(MN25:MT25)</f>
        <v>934</v>
      </c>
      <c r="MV25" s="26">
        <f t="shared" si="322"/>
        <v>981.7</v>
      </c>
    </row>
    <row r="26" spans="1:360" s="53" customFormat="1" ht="12.95" customHeight="1" thickBot="1" x14ac:dyDescent="0.3">
      <c r="A26" s="68">
        <f t="shared" si="251"/>
        <v>0.40625000000000022</v>
      </c>
      <c r="B26" s="10">
        <v>45</v>
      </c>
      <c r="C26" s="10">
        <v>10</v>
      </c>
      <c r="D26" s="10">
        <v>3</v>
      </c>
      <c r="E26" s="10">
        <v>5</v>
      </c>
      <c r="F26" s="10">
        <v>0</v>
      </c>
      <c r="G26" s="10">
        <v>0</v>
      </c>
      <c r="H26" s="10">
        <v>0</v>
      </c>
      <c r="I26" s="69">
        <f>SUM(B26:H26)</f>
        <v>63</v>
      </c>
      <c r="J26" s="26">
        <f t="shared" si="252"/>
        <v>71</v>
      </c>
      <c r="K26" s="68">
        <f t="shared" si="253"/>
        <v>0.40625000000000022</v>
      </c>
      <c r="L26" s="10">
        <v>39</v>
      </c>
      <c r="M26" s="10">
        <v>6</v>
      </c>
      <c r="N26" s="10">
        <v>1</v>
      </c>
      <c r="O26" s="10">
        <v>0</v>
      </c>
      <c r="P26" s="10">
        <v>0</v>
      </c>
      <c r="Q26" s="10">
        <v>0</v>
      </c>
      <c r="R26" s="10">
        <v>0</v>
      </c>
      <c r="S26" s="69">
        <f>SUM(L26:R26)</f>
        <v>46</v>
      </c>
      <c r="T26" s="26">
        <f t="shared" si="254"/>
        <v>46.5</v>
      </c>
      <c r="U26" s="68">
        <f t="shared" si="255"/>
        <v>0.40625000000000022</v>
      </c>
      <c r="V26" s="10">
        <v>34</v>
      </c>
      <c r="W26" s="10">
        <v>10</v>
      </c>
      <c r="X26" s="10">
        <v>1</v>
      </c>
      <c r="Y26" s="10">
        <v>4</v>
      </c>
      <c r="Z26" s="10">
        <v>0</v>
      </c>
      <c r="AA26" s="10">
        <v>1</v>
      </c>
      <c r="AB26" s="10">
        <v>0</v>
      </c>
      <c r="AC26" s="69">
        <f>SUM(V26:AB26)</f>
        <v>50</v>
      </c>
      <c r="AD26" s="26">
        <f t="shared" si="256"/>
        <v>55.1</v>
      </c>
      <c r="AE26" s="68">
        <f t="shared" si="257"/>
        <v>0.40625000000000022</v>
      </c>
      <c r="AF26" s="10">
        <v>4</v>
      </c>
      <c r="AG26" s="10">
        <v>0</v>
      </c>
      <c r="AH26" s="10">
        <v>0</v>
      </c>
      <c r="AI26" s="10">
        <v>0</v>
      </c>
      <c r="AJ26" s="10">
        <v>1</v>
      </c>
      <c r="AK26" s="10">
        <v>0</v>
      </c>
      <c r="AL26" s="10">
        <v>0</v>
      </c>
      <c r="AM26" s="69">
        <f>SUM(AF26:AL26)</f>
        <v>5</v>
      </c>
      <c r="AN26" s="26">
        <f t="shared" si="258"/>
        <v>6</v>
      </c>
      <c r="AO26" s="68">
        <f t="shared" si="259"/>
        <v>0.40625000000000022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69">
        <f>SUM(AP26:AV26)</f>
        <v>0</v>
      </c>
      <c r="AX26" s="26">
        <f t="shared" si="260"/>
        <v>0</v>
      </c>
      <c r="AY26" s="68">
        <f t="shared" si="261"/>
        <v>0.40625000000000022</v>
      </c>
      <c r="AZ26" s="10">
        <v>26</v>
      </c>
      <c r="BA26" s="10">
        <v>3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69">
        <f>SUM(AZ26:BF26)</f>
        <v>29</v>
      </c>
      <c r="BH26" s="26">
        <f t="shared" si="262"/>
        <v>29</v>
      </c>
      <c r="BI26" s="68">
        <f t="shared" si="263"/>
        <v>0.40625000000000022</v>
      </c>
      <c r="BJ26" s="10">
        <v>62</v>
      </c>
      <c r="BK26" s="10">
        <v>15</v>
      </c>
      <c r="BL26" s="10">
        <v>4</v>
      </c>
      <c r="BM26" s="10">
        <v>3</v>
      </c>
      <c r="BN26" s="10">
        <v>0</v>
      </c>
      <c r="BO26" s="10">
        <v>0</v>
      </c>
      <c r="BP26" s="10">
        <v>0</v>
      </c>
      <c r="BQ26" s="69">
        <f>SUM(BJ26:BP26)</f>
        <v>84</v>
      </c>
      <c r="BR26" s="26">
        <f t="shared" si="264"/>
        <v>89.9</v>
      </c>
      <c r="BS26" s="68">
        <f t="shared" si="265"/>
        <v>0.40625000000000022</v>
      </c>
      <c r="BT26" s="10">
        <v>27</v>
      </c>
      <c r="BU26" s="10">
        <v>11</v>
      </c>
      <c r="BV26" s="10">
        <v>1</v>
      </c>
      <c r="BW26" s="10">
        <v>1</v>
      </c>
      <c r="BX26" s="10">
        <v>0</v>
      </c>
      <c r="BY26" s="10">
        <v>0</v>
      </c>
      <c r="BZ26" s="10">
        <v>0</v>
      </c>
      <c r="CA26" s="69">
        <f>SUM(BT26:BZ26)</f>
        <v>40</v>
      </c>
      <c r="CB26" s="26">
        <f t="shared" si="266"/>
        <v>41.8</v>
      </c>
      <c r="CC26" s="68">
        <f t="shared" si="267"/>
        <v>0.40625000000000022</v>
      </c>
      <c r="CD26" s="10">
        <v>2</v>
      </c>
      <c r="CE26" s="10">
        <v>2</v>
      </c>
      <c r="CF26" s="10">
        <v>0</v>
      </c>
      <c r="CG26" s="10">
        <v>0</v>
      </c>
      <c r="CH26" s="10">
        <v>0</v>
      </c>
      <c r="CI26" s="10">
        <v>0</v>
      </c>
      <c r="CJ26" s="10">
        <v>0</v>
      </c>
      <c r="CK26" s="69">
        <f>SUM(CD26:CJ26)</f>
        <v>4</v>
      </c>
      <c r="CL26" s="26">
        <f t="shared" si="268"/>
        <v>4</v>
      </c>
      <c r="CM26" s="68">
        <f t="shared" si="269"/>
        <v>0.40625000000000022</v>
      </c>
      <c r="CN26" s="10">
        <v>0</v>
      </c>
      <c r="CO26" s="10">
        <v>0</v>
      </c>
      <c r="CP26" s="10">
        <v>0</v>
      </c>
      <c r="CQ26" s="10">
        <v>0</v>
      </c>
      <c r="CR26" s="10">
        <v>0</v>
      </c>
      <c r="CS26" s="10">
        <v>0</v>
      </c>
      <c r="CT26" s="10">
        <v>0</v>
      </c>
      <c r="CU26" s="69">
        <f>SUM(CN26:CT26)</f>
        <v>0</v>
      </c>
      <c r="CV26" s="26">
        <f t="shared" si="270"/>
        <v>0</v>
      </c>
      <c r="CW26" s="68">
        <f t="shared" si="271"/>
        <v>0.40625000000000022</v>
      </c>
      <c r="CX26" s="10">
        <v>7</v>
      </c>
      <c r="CY26" s="10">
        <v>1</v>
      </c>
      <c r="CZ26" s="10">
        <v>0</v>
      </c>
      <c r="DA26" s="10">
        <v>0</v>
      </c>
      <c r="DB26" s="10">
        <v>0</v>
      </c>
      <c r="DC26" s="10">
        <v>0</v>
      </c>
      <c r="DD26" s="10">
        <v>0</v>
      </c>
      <c r="DE26" s="69">
        <f>SUM(CX26:DD26)</f>
        <v>8</v>
      </c>
      <c r="DF26" s="26">
        <f t="shared" si="272"/>
        <v>8</v>
      </c>
      <c r="DG26" s="68">
        <f t="shared" si="273"/>
        <v>0.40625000000000022</v>
      </c>
      <c r="DH26" s="10">
        <v>50</v>
      </c>
      <c r="DI26" s="10">
        <v>7</v>
      </c>
      <c r="DJ26" s="10">
        <v>1</v>
      </c>
      <c r="DK26" s="10">
        <v>1</v>
      </c>
      <c r="DL26" s="10">
        <v>0</v>
      </c>
      <c r="DM26" s="10">
        <v>0</v>
      </c>
      <c r="DN26" s="10">
        <v>0</v>
      </c>
      <c r="DO26" s="69">
        <f>SUM(DH26:DN26)</f>
        <v>59</v>
      </c>
      <c r="DP26" s="26">
        <f t="shared" si="274"/>
        <v>60.8</v>
      </c>
      <c r="DQ26" s="68">
        <f t="shared" si="275"/>
        <v>0.40625000000000022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10">
        <v>0</v>
      </c>
      <c r="DX26" s="10">
        <v>0</v>
      </c>
      <c r="DY26" s="69">
        <f>SUM(DR26:DX26)</f>
        <v>0</v>
      </c>
      <c r="DZ26" s="26">
        <f t="shared" si="276"/>
        <v>0</v>
      </c>
      <c r="EA26" s="68">
        <f t="shared" si="277"/>
        <v>0.40625000000000022</v>
      </c>
      <c r="EB26" s="10">
        <v>26</v>
      </c>
      <c r="EC26" s="10">
        <v>17</v>
      </c>
      <c r="ED26" s="10">
        <v>4</v>
      </c>
      <c r="EE26" s="10">
        <v>0</v>
      </c>
      <c r="EF26" s="10">
        <v>0</v>
      </c>
      <c r="EG26" s="10">
        <v>0</v>
      </c>
      <c r="EH26" s="10">
        <v>0</v>
      </c>
      <c r="EI26" s="69">
        <f>SUM(EB26:EH26)</f>
        <v>47</v>
      </c>
      <c r="EJ26" s="26">
        <f t="shared" si="278"/>
        <v>49</v>
      </c>
      <c r="EK26" s="68">
        <f t="shared" si="279"/>
        <v>0.40625000000000022</v>
      </c>
      <c r="EL26" s="10">
        <v>0</v>
      </c>
      <c r="EM26" s="10">
        <v>0</v>
      </c>
      <c r="EN26" s="10">
        <v>0</v>
      </c>
      <c r="EO26" s="10">
        <v>0</v>
      </c>
      <c r="EP26" s="10">
        <v>0</v>
      </c>
      <c r="EQ26" s="10">
        <v>0</v>
      </c>
      <c r="ER26" s="10">
        <v>0</v>
      </c>
      <c r="ES26" s="69">
        <f>SUM(EL26:ER26)</f>
        <v>0</v>
      </c>
      <c r="ET26" s="26">
        <f t="shared" si="280"/>
        <v>0</v>
      </c>
      <c r="EU26" s="68">
        <f t="shared" si="281"/>
        <v>0.40625000000000022</v>
      </c>
      <c r="EV26" s="10">
        <v>48</v>
      </c>
      <c r="EW26" s="10">
        <v>24</v>
      </c>
      <c r="EX26" s="10">
        <v>5</v>
      </c>
      <c r="EY26" s="10">
        <v>3</v>
      </c>
      <c r="EZ26" s="10">
        <v>0</v>
      </c>
      <c r="FA26" s="10">
        <v>0</v>
      </c>
      <c r="FB26" s="10">
        <v>0</v>
      </c>
      <c r="FC26" s="69">
        <f>SUM(EV26:FB26)</f>
        <v>80</v>
      </c>
      <c r="FD26" s="26">
        <f t="shared" si="282"/>
        <v>86.4</v>
      </c>
      <c r="FE26" s="68">
        <f t="shared" si="283"/>
        <v>0.40625000000000022</v>
      </c>
      <c r="FF26" s="10">
        <v>22</v>
      </c>
      <c r="FG26" s="10">
        <v>3</v>
      </c>
      <c r="FH26" s="10">
        <v>2</v>
      </c>
      <c r="FI26" s="10">
        <v>0</v>
      </c>
      <c r="FJ26" s="10">
        <v>0</v>
      </c>
      <c r="FK26" s="10">
        <v>2</v>
      </c>
      <c r="FL26" s="10">
        <v>0</v>
      </c>
      <c r="FM26" s="69">
        <f>SUM(FF26:FL26)</f>
        <v>29</v>
      </c>
      <c r="FN26" s="26">
        <f t="shared" si="284"/>
        <v>28.8</v>
      </c>
      <c r="FO26" s="68">
        <f t="shared" si="285"/>
        <v>0.40625000000000022</v>
      </c>
      <c r="FP26" s="10">
        <v>29</v>
      </c>
      <c r="FQ26" s="10">
        <v>5</v>
      </c>
      <c r="FR26" s="10">
        <v>2</v>
      </c>
      <c r="FS26" s="10">
        <v>1</v>
      </c>
      <c r="FT26" s="10">
        <v>0</v>
      </c>
      <c r="FU26" s="10">
        <v>0</v>
      </c>
      <c r="FV26" s="10">
        <v>0</v>
      </c>
      <c r="FW26" s="69">
        <f>SUM(FP26:FV26)</f>
        <v>37</v>
      </c>
      <c r="FX26" s="26">
        <f t="shared" si="286"/>
        <v>39.299999999999997</v>
      </c>
      <c r="FY26" s="68">
        <f t="shared" si="287"/>
        <v>0.40625000000000022</v>
      </c>
      <c r="FZ26" s="10">
        <v>79</v>
      </c>
      <c r="GA26" s="10">
        <v>16</v>
      </c>
      <c r="GB26" s="10">
        <v>5</v>
      </c>
      <c r="GC26" s="10">
        <v>3</v>
      </c>
      <c r="GD26" s="10">
        <v>1</v>
      </c>
      <c r="GE26" s="10">
        <v>0</v>
      </c>
      <c r="GF26" s="10">
        <v>0</v>
      </c>
      <c r="GG26" s="69">
        <f>SUM(FZ26:GF26)</f>
        <v>104</v>
      </c>
      <c r="GH26" s="26">
        <f t="shared" si="288"/>
        <v>111.4</v>
      </c>
      <c r="GI26" s="68">
        <f t="shared" si="289"/>
        <v>0.40625000000000022</v>
      </c>
      <c r="GJ26" s="10">
        <v>0</v>
      </c>
      <c r="GK26" s="10">
        <v>0</v>
      </c>
      <c r="GL26" s="10">
        <v>0</v>
      </c>
      <c r="GM26" s="10">
        <v>0</v>
      </c>
      <c r="GN26" s="10">
        <v>0</v>
      </c>
      <c r="GO26" s="10">
        <v>0</v>
      </c>
      <c r="GP26" s="10">
        <v>0</v>
      </c>
      <c r="GQ26" s="69">
        <f>SUM(GJ26:GP26)</f>
        <v>0</v>
      </c>
      <c r="GR26" s="26">
        <f t="shared" si="290"/>
        <v>0</v>
      </c>
      <c r="GS26" s="68">
        <f t="shared" si="291"/>
        <v>0.40625000000000022</v>
      </c>
      <c r="GT26" s="10">
        <v>102</v>
      </c>
      <c r="GU26" s="10">
        <v>21</v>
      </c>
      <c r="GV26" s="10">
        <v>2</v>
      </c>
      <c r="GW26" s="10">
        <v>0</v>
      </c>
      <c r="GX26" s="10">
        <v>1</v>
      </c>
      <c r="GY26" s="10">
        <v>0</v>
      </c>
      <c r="GZ26" s="10">
        <v>0</v>
      </c>
      <c r="HA26" s="69">
        <f>SUM(GT26:GZ26)</f>
        <v>126</v>
      </c>
      <c r="HB26" s="26">
        <f t="shared" si="292"/>
        <v>128</v>
      </c>
      <c r="HC26" s="68">
        <f t="shared" si="293"/>
        <v>0.40625000000000022</v>
      </c>
      <c r="HD26" s="10">
        <v>0</v>
      </c>
      <c r="HE26" s="10">
        <v>0</v>
      </c>
      <c r="HF26" s="10">
        <v>0</v>
      </c>
      <c r="HG26" s="10">
        <v>0</v>
      </c>
      <c r="HH26" s="10">
        <v>0</v>
      </c>
      <c r="HI26" s="10">
        <v>0</v>
      </c>
      <c r="HJ26" s="10">
        <v>0</v>
      </c>
      <c r="HK26" s="69">
        <f>SUM(HD26:HJ26)</f>
        <v>0</v>
      </c>
      <c r="HL26" s="26">
        <f t="shared" si="294"/>
        <v>0</v>
      </c>
      <c r="HM26" s="68">
        <f t="shared" si="295"/>
        <v>0.40625000000000022</v>
      </c>
      <c r="HN26" s="10">
        <v>70</v>
      </c>
      <c r="HO26" s="10">
        <v>16</v>
      </c>
      <c r="HP26" s="10">
        <v>3</v>
      </c>
      <c r="HQ26" s="10">
        <v>1</v>
      </c>
      <c r="HR26" s="10">
        <v>0</v>
      </c>
      <c r="HS26" s="10">
        <v>0</v>
      </c>
      <c r="HT26" s="10">
        <v>0</v>
      </c>
      <c r="HU26" s="69">
        <f>SUM(HN26:HT26)</f>
        <v>90</v>
      </c>
      <c r="HV26" s="26">
        <f t="shared" si="296"/>
        <v>92.8</v>
      </c>
      <c r="HW26" s="68">
        <f t="shared" si="297"/>
        <v>0.40625000000000022</v>
      </c>
      <c r="HX26" s="10">
        <v>27</v>
      </c>
      <c r="HY26" s="10">
        <v>15</v>
      </c>
      <c r="HZ26" s="10">
        <v>6</v>
      </c>
      <c r="IA26" s="10">
        <v>2</v>
      </c>
      <c r="IB26" s="10">
        <v>0</v>
      </c>
      <c r="IC26" s="10">
        <v>0</v>
      </c>
      <c r="ID26" s="10">
        <v>0</v>
      </c>
      <c r="IE26" s="69">
        <f>SUM(HX26:ID26)</f>
        <v>50</v>
      </c>
      <c r="IF26" s="26">
        <f t="shared" si="298"/>
        <v>55.6</v>
      </c>
      <c r="IG26" s="68">
        <f t="shared" si="299"/>
        <v>0.40625000000000022</v>
      </c>
      <c r="IH26" s="10">
        <v>0</v>
      </c>
      <c r="II26" s="10">
        <v>0</v>
      </c>
      <c r="IJ26" s="10">
        <v>0</v>
      </c>
      <c r="IK26" s="10">
        <v>0</v>
      </c>
      <c r="IL26" s="10">
        <v>0</v>
      </c>
      <c r="IM26" s="10">
        <v>0</v>
      </c>
      <c r="IN26" s="10">
        <v>0</v>
      </c>
      <c r="IO26" s="69">
        <f>SUM(IH26:IN26)</f>
        <v>0</v>
      </c>
      <c r="IP26" s="26">
        <f t="shared" si="300"/>
        <v>0</v>
      </c>
      <c r="IQ26" s="68">
        <f t="shared" si="301"/>
        <v>0.40625000000000022</v>
      </c>
      <c r="IR26" s="70">
        <f t="shared" si="240"/>
        <v>132</v>
      </c>
      <c r="IS26" s="70">
        <f t="shared" si="240"/>
        <v>30</v>
      </c>
      <c r="IT26" s="70">
        <f t="shared" si="240"/>
        <v>9</v>
      </c>
      <c r="IU26" s="70">
        <f t="shared" si="240"/>
        <v>4</v>
      </c>
      <c r="IV26" s="70">
        <f t="shared" si="240"/>
        <v>0</v>
      </c>
      <c r="IW26" s="70">
        <f t="shared" si="240"/>
        <v>0</v>
      </c>
      <c r="IX26" s="70">
        <f t="shared" si="240"/>
        <v>0</v>
      </c>
      <c r="IY26" s="69">
        <f>SUM(IR26:IX26)</f>
        <v>175</v>
      </c>
      <c r="IZ26" s="26">
        <f t="shared" si="302"/>
        <v>184.7</v>
      </c>
      <c r="JA26" s="68">
        <f t="shared" si="303"/>
        <v>0.40625000000000022</v>
      </c>
      <c r="JB26" s="70">
        <f t="shared" si="241"/>
        <v>122</v>
      </c>
      <c r="JC26" s="70">
        <f t="shared" si="241"/>
        <v>26</v>
      </c>
      <c r="JD26" s="70">
        <f t="shared" si="241"/>
        <v>5</v>
      </c>
      <c r="JE26" s="70">
        <f t="shared" si="241"/>
        <v>9</v>
      </c>
      <c r="JF26" s="70">
        <f t="shared" si="241"/>
        <v>1</v>
      </c>
      <c r="JG26" s="70">
        <f t="shared" si="241"/>
        <v>1</v>
      </c>
      <c r="JH26" s="70">
        <f t="shared" si="241"/>
        <v>0</v>
      </c>
      <c r="JI26" s="69">
        <f>SUM(JB26:JH26)</f>
        <v>164</v>
      </c>
      <c r="JJ26" s="26">
        <f t="shared" si="304"/>
        <v>178.6</v>
      </c>
      <c r="JK26" s="68">
        <f t="shared" si="305"/>
        <v>0.40625000000000022</v>
      </c>
      <c r="JL26" s="70">
        <f t="shared" si="242"/>
        <v>103</v>
      </c>
      <c r="JM26" s="70">
        <f t="shared" si="242"/>
        <v>20</v>
      </c>
      <c r="JN26" s="70">
        <f t="shared" si="242"/>
        <v>5</v>
      </c>
      <c r="JO26" s="70">
        <f t="shared" si="242"/>
        <v>1</v>
      </c>
      <c r="JP26" s="70">
        <f t="shared" si="242"/>
        <v>1</v>
      </c>
      <c r="JQ26" s="70">
        <f t="shared" si="242"/>
        <v>2</v>
      </c>
      <c r="JR26" s="70">
        <f t="shared" si="242"/>
        <v>0</v>
      </c>
      <c r="JS26" s="69">
        <f>SUM(JL26:JR26)</f>
        <v>132</v>
      </c>
      <c r="JT26" s="26">
        <f t="shared" si="306"/>
        <v>135.60000000000002</v>
      </c>
      <c r="JU26" s="68">
        <f t="shared" si="307"/>
        <v>0.40625000000000022</v>
      </c>
      <c r="JV26" s="70">
        <f t="shared" si="243"/>
        <v>117</v>
      </c>
      <c r="JW26" s="70">
        <f t="shared" si="243"/>
        <v>31</v>
      </c>
      <c r="JX26" s="70">
        <f t="shared" si="243"/>
        <v>5</v>
      </c>
      <c r="JY26" s="70">
        <f t="shared" si="243"/>
        <v>4</v>
      </c>
      <c r="JZ26" s="70">
        <f t="shared" si="243"/>
        <v>0</v>
      </c>
      <c r="KA26" s="70">
        <f t="shared" si="243"/>
        <v>0</v>
      </c>
      <c r="KB26" s="70">
        <f t="shared" si="243"/>
        <v>0</v>
      </c>
      <c r="KC26" s="69">
        <f>SUM(JV26:KB26)</f>
        <v>157</v>
      </c>
      <c r="KD26" s="26">
        <f t="shared" si="308"/>
        <v>164.7</v>
      </c>
      <c r="KE26" s="68">
        <f t="shared" si="309"/>
        <v>0.40625000000000022</v>
      </c>
      <c r="KF26" s="70">
        <f t="shared" si="244"/>
        <v>84</v>
      </c>
      <c r="KG26" s="70">
        <f t="shared" si="244"/>
        <v>36</v>
      </c>
      <c r="KH26" s="70">
        <f t="shared" si="244"/>
        <v>6</v>
      </c>
      <c r="KI26" s="70">
        <f t="shared" si="244"/>
        <v>7</v>
      </c>
      <c r="KJ26" s="70">
        <f t="shared" si="244"/>
        <v>0</v>
      </c>
      <c r="KK26" s="70">
        <f t="shared" si="244"/>
        <v>1</v>
      </c>
      <c r="KL26" s="70">
        <f t="shared" si="244"/>
        <v>0</v>
      </c>
      <c r="KM26" s="69">
        <f>SUM(KF26:KL26)</f>
        <v>134</v>
      </c>
      <c r="KN26" s="26">
        <f t="shared" si="310"/>
        <v>145.5</v>
      </c>
      <c r="KO26" s="68">
        <f t="shared" si="311"/>
        <v>0.40625000000000022</v>
      </c>
      <c r="KP26" s="70">
        <f t="shared" si="245"/>
        <v>83</v>
      </c>
      <c r="KQ26" s="70">
        <f t="shared" si="245"/>
        <v>25</v>
      </c>
      <c r="KR26" s="70">
        <f t="shared" si="245"/>
        <v>5</v>
      </c>
      <c r="KS26" s="70">
        <f t="shared" si="245"/>
        <v>1</v>
      </c>
      <c r="KT26" s="70">
        <f t="shared" si="245"/>
        <v>0</v>
      </c>
      <c r="KU26" s="70">
        <f t="shared" si="245"/>
        <v>0</v>
      </c>
      <c r="KV26" s="70">
        <f t="shared" si="245"/>
        <v>0</v>
      </c>
      <c r="KW26" s="69">
        <f>SUM(KP26:KV26)</f>
        <v>114</v>
      </c>
      <c r="KX26" s="26">
        <f t="shared" si="312"/>
        <v>117.8</v>
      </c>
      <c r="KY26" s="68">
        <f t="shared" si="313"/>
        <v>0.40625000000000022</v>
      </c>
      <c r="KZ26" s="70">
        <f t="shared" si="246"/>
        <v>194</v>
      </c>
      <c r="LA26" s="70">
        <f t="shared" si="246"/>
        <v>55</v>
      </c>
      <c r="LB26" s="70">
        <f t="shared" si="246"/>
        <v>8</v>
      </c>
      <c r="LC26" s="70">
        <f t="shared" si="246"/>
        <v>1</v>
      </c>
      <c r="LD26" s="70">
        <f t="shared" si="246"/>
        <v>1</v>
      </c>
      <c r="LE26" s="70">
        <f t="shared" si="246"/>
        <v>0</v>
      </c>
      <c r="LF26" s="70">
        <f t="shared" si="246"/>
        <v>0</v>
      </c>
      <c r="LG26" s="69">
        <f>SUM(KZ26:LF26)</f>
        <v>259</v>
      </c>
      <c r="LH26" s="26">
        <f t="shared" si="314"/>
        <v>265.3</v>
      </c>
      <c r="LI26" s="68">
        <f t="shared" si="315"/>
        <v>0.40625000000000022</v>
      </c>
      <c r="LJ26" s="70">
        <f t="shared" si="247"/>
        <v>178</v>
      </c>
      <c r="LK26" s="70">
        <f t="shared" si="247"/>
        <v>48</v>
      </c>
      <c r="LL26" s="70">
        <f t="shared" si="247"/>
        <v>14</v>
      </c>
      <c r="LM26" s="70">
        <f t="shared" si="247"/>
        <v>7</v>
      </c>
      <c r="LN26" s="70">
        <f t="shared" si="247"/>
        <v>1</v>
      </c>
      <c r="LO26" s="70">
        <f t="shared" si="247"/>
        <v>2</v>
      </c>
      <c r="LP26" s="70">
        <f t="shared" si="247"/>
        <v>0</v>
      </c>
      <c r="LQ26" s="69">
        <f>SUM(LJ26:LP26)</f>
        <v>250</v>
      </c>
      <c r="LR26" s="26">
        <f t="shared" si="316"/>
        <v>265.90000000000003</v>
      </c>
      <c r="LS26" s="68">
        <f t="shared" si="317"/>
        <v>0.40625000000000022</v>
      </c>
      <c r="LT26" s="70">
        <f t="shared" si="248"/>
        <v>186</v>
      </c>
      <c r="LU26" s="70">
        <f t="shared" si="248"/>
        <v>41</v>
      </c>
      <c r="LV26" s="70">
        <f t="shared" si="248"/>
        <v>12</v>
      </c>
      <c r="LW26" s="70">
        <f t="shared" si="248"/>
        <v>11</v>
      </c>
      <c r="LX26" s="70">
        <f t="shared" si="248"/>
        <v>1</v>
      </c>
      <c r="LY26" s="70">
        <f t="shared" si="248"/>
        <v>0</v>
      </c>
      <c r="LZ26" s="70">
        <f t="shared" si="248"/>
        <v>0</v>
      </c>
      <c r="MA26" s="69">
        <f>SUM(LT26:LZ26)</f>
        <v>251</v>
      </c>
      <c r="MB26" s="26">
        <f t="shared" si="318"/>
        <v>272.3</v>
      </c>
      <c r="MC26" s="68">
        <f t="shared" si="319"/>
        <v>0.40625000000000022</v>
      </c>
      <c r="MD26" s="70">
        <f t="shared" si="249"/>
        <v>199</v>
      </c>
      <c r="ME26" s="70">
        <f t="shared" si="249"/>
        <v>52</v>
      </c>
      <c r="MF26" s="70">
        <f t="shared" si="249"/>
        <v>11</v>
      </c>
      <c r="MG26" s="70">
        <f t="shared" si="249"/>
        <v>3</v>
      </c>
      <c r="MH26" s="70">
        <f t="shared" si="249"/>
        <v>1</v>
      </c>
      <c r="MI26" s="70">
        <f t="shared" si="249"/>
        <v>0</v>
      </c>
      <c r="MJ26" s="70">
        <f t="shared" si="249"/>
        <v>0</v>
      </c>
      <c r="MK26" s="69">
        <f>SUM(MD26:MJ26)</f>
        <v>266</v>
      </c>
      <c r="ML26" s="26">
        <f t="shared" si="320"/>
        <v>276.39999999999998</v>
      </c>
      <c r="MM26" s="68">
        <f t="shared" si="321"/>
        <v>0.40625000000000022</v>
      </c>
      <c r="MN26" s="70">
        <f t="shared" si="250"/>
        <v>699</v>
      </c>
      <c r="MO26" s="70">
        <f t="shared" si="250"/>
        <v>182</v>
      </c>
      <c r="MP26" s="70">
        <f t="shared" si="250"/>
        <v>40</v>
      </c>
      <c r="MQ26" s="70">
        <f t="shared" si="250"/>
        <v>24</v>
      </c>
      <c r="MR26" s="70">
        <f t="shared" si="250"/>
        <v>3</v>
      </c>
      <c r="MS26" s="70">
        <f t="shared" si="250"/>
        <v>3</v>
      </c>
      <c r="MT26" s="70">
        <f t="shared" si="250"/>
        <v>0</v>
      </c>
      <c r="MU26" s="69">
        <f>SUM(MN26:MT26)</f>
        <v>951</v>
      </c>
      <c r="MV26" s="26">
        <f t="shared" si="322"/>
        <v>1003.4000000000001</v>
      </c>
    </row>
    <row r="27" spans="1:360" s="53" customFormat="1" ht="12.95" customHeight="1" thickTop="1" thickBot="1" x14ac:dyDescent="0.3">
      <c r="A27" s="71" t="s">
        <v>39</v>
      </c>
      <c r="B27" s="72">
        <f t="shared" ref="B27:J27" si="323">SUM(B23:B26)</f>
        <v>175</v>
      </c>
      <c r="C27" s="72">
        <f t="shared" si="323"/>
        <v>40</v>
      </c>
      <c r="D27" s="72">
        <f t="shared" si="323"/>
        <v>21</v>
      </c>
      <c r="E27" s="72">
        <f t="shared" si="323"/>
        <v>11</v>
      </c>
      <c r="F27" s="72">
        <f t="shared" si="323"/>
        <v>0</v>
      </c>
      <c r="G27" s="72">
        <f t="shared" si="323"/>
        <v>1</v>
      </c>
      <c r="H27" s="72">
        <f t="shared" si="323"/>
        <v>0</v>
      </c>
      <c r="I27" s="73">
        <f t="shared" si="323"/>
        <v>248</v>
      </c>
      <c r="J27" s="35">
        <f t="shared" si="323"/>
        <v>272.2</v>
      </c>
      <c r="K27" s="71" t="s">
        <v>39</v>
      </c>
      <c r="L27" s="72">
        <f t="shared" ref="L27:T27" si="324">SUM(L23:L26)</f>
        <v>143</v>
      </c>
      <c r="M27" s="72">
        <f t="shared" si="324"/>
        <v>21</v>
      </c>
      <c r="N27" s="72">
        <f t="shared" si="324"/>
        <v>8</v>
      </c>
      <c r="O27" s="72">
        <f t="shared" si="324"/>
        <v>0</v>
      </c>
      <c r="P27" s="72">
        <f t="shared" si="324"/>
        <v>1</v>
      </c>
      <c r="Q27" s="72">
        <f t="shared" si="324"/>
        <v>2</v>
      </c>
      <c r="R27" s="72">
        <f t="shared" si="324"/>
        <v>0</v>
      </c>
      <c r="S27" s="73">
        <f t="shared" si="324"/>
        <v>175</v>
      </c>
      <c r="T27" s="35">
        <f t="shared" si="324"/>
        <v>178.8</v>
      </c>
      <c r="U27" s="71" t="s">
        <v>39</v>
      </c>
      <c r="V27" s="72">
        <f t="shared" ref="V27:AD27" si="325">SUM(V23:V26)</f>
        <v>124</v>
      </c>
      <c r="W27" s="72">
        <f t="shared" si="325"/>
        <v>31</v>
      </c>
      <c r="X27" s="72">
        <f t="shared" si="325"/>
        <v>15</v>
      </c>
      <c r="Y27" s="72">
        <f t="shared" si="325"/>
        <v>10</v>
      </c>
      <c r="Z27" s="72">
        <f t="shared" si="325"/>
        <v>0</v>
      </c>
      <c r="AA27" s="72">
        <f t="shared" si="325"/>
        <v>1</v>
      </c>
      <c r="AB27" s="72">
        <f t="shared" si="325"/>
        <v>0</v>
      </c>
      <c r="AC27" s="73">
        <f t="shared" si="325"/>
        <v>181</v>
      </c>
      <c r="AD27" s="35">
        <f t="shared" si="325"/>
        <v>200.9</v>
      </c>
      <c r="AE27" s="71" t="s">
        <v>39</v>
      </c>
      <c r="AF27" s="72">
        <f t="shared" ref="AF27:AN27" si="326">SUM(AF23:AF26)</f>
        <v>21</v>
      </c>
      <c r="AG27" s="72">
        <f t="shared" si="326"/>
        <v>3</v>
      </c>
      <c r="AH27" s="72">
        <f t="shared" si="326"/>
        <v>2</v>
      </c>
      <c r="AI27" s="72">
        <f t="shared" si="326"/>
        <v>0</v>
      </c>
      <c r="AJ27" s="72">
        <f t="shared" si="326"/>
        <v>1</v>
      </c>
      <c r="AK27" s="72">
        <f t="shared" si="326"/>
        <v>0</v>
      </c>
      <c r="AL27" s="72">
        <f t="shared" si="326"/>
        <v>0</v>
      </c>
      <c r="AM27" s="73">
        <f t="shared" si="326"/>
        <v>27</v>
      </c>
      <c r="AN27" s="35">
        <f t="shared" si="326"/>
        <v>29</v>
      </c>
      <c r="AO27" s="71" t="s">
        <v>39</v>
      </c>
      <c r="AP27" s="72">
        <f t="shared" ref="AP27:AX27" si="327">SUM(AP23:AP26)</f>
        <v>0</v>
      </c>
      <c r="AQ27" s="72">
        <f t="shared" si="327"/>
        <v>0</v>
      </c>
      <c r="AR27" s="72">
        <f t="shared" si="327"/>
        <v>0</v>
      </c>
      <c r="AS27" s="72">
        <f t="shared" si="327"/>
        <v>0</v>
      </c>
      <c r="AT27" s="72">
        <f t="shared" si="327"/>
        <v>0</v>
      </c>
      <c r="AU27" s="72">
        <f t="shared" si="327"/>
        <v>0</v>
      </c>
      <c r="AV27" s="72">
        <f t="shared" si="327"/>
        <v>0</v>
      </c>
      <c r="AW27" s="73">
        <f t="shared" si="327"/>
        <v>0</v>
      </c>
      <c r="AX27" s="35">
        <f t="shared" si="327"/>
        <v>0</v>
      </c>
      <c r="AY27" s="71" t="s">
        <v>39</v>
      </c>
      <c r="AZ27" s="72">
        <f t="shared" ref="AZ27:BH27" si="328">SUM(AZ23:AZ26)</f>
        <v>87</v>
      </c>
      <c r="BA27" s="72">
        <f t="shared" si="328"/>
        <v>11</v>
      </c>
      <c r="BB27" s="72">
        <f t="shared" si="328"/>
        <v>2</v>
      </c>
      <c r="BC27" s="72">
        <f t="shared" si="328"/>
        <v>0</v>
      </c>
      <c r="BD27" s="72">
        <f t="shared" si="328"/>
        <v>0</v>
      </c>
      <c r="BE27" s="72">
        <f t="shared" si="328"/>
        <v>0</v>
      </c>
      <c r="BF27" s="72">
        <f t="shared" si="328"/>
        <v>0</v>
      </c>
      <c r="BG27" s="73">
        <f t="shared" si="328"/>
        <v>100</v>
      </c>
      <c r="BH27" s="35">
        <f t="shared" si="328"/>
        <v>101</v>
      </c>
      <c r="BI27" s="71" t="s">
        <v>39</v>
      </c>
      <c r="BJ27" s="72">
        <f t="shared" ref="BJ27:BR27" si="329">SUM(BJ23:BJ26)</f>
        <v>297</v>
      </c>
      <c r="BK27" s="72">
        <f t="shared" si="329"/>
        <v>61</v>
      </c>
      <c r="BL27" s="72">
        <f t="shared" si="329"/>
        <v>18</v>
      </c>
      <c r="BM27" s="72">
        <f t="shared" si="329"/>
        <v>7</v>
      </c>
      <c r="BN27" s="72">
        <f t="shared" si="329"/>
        <v>1</v>
      </c>
      <c r="BO27" s="72">
        <f t="shared" si="329"/>
        <v>0</v>
      </c>
      <c r="BP27" s="72">
        <f t="shared" si="329"/>
        <v>0</v>
      </c>
      <c r="BQ27" s="73">
        <f t="shared" si="329"/>
        <v>384</v>
      </c>
      <c r="BR27" s="35">
        <f t="shared" si="329"/>
        <v>403.1</v>
      </c>
      <c r="BS27" s="71" t="s">
        <v>39</v>
      </c>
      <c r="BT27" s="72">
        <f t="shared" ref="BT27:CB27" si="330">SUM(BT23:BT26)</f>
        <v>117</v>
      </c>
      <c r="BU27" s="72">
        <f t="shared" si="330"/>
        <v>29</v>
      </c>
      <c r="BV27" s="72">
        <f t="shared" si="330"/>
        <v>3</v>
      </c>
      <c r="BW27" s="72">
        <f t="shared" si="330"/>
        <v>1</v>
      </c>
      <c r="BX27" s="72">
        <f t="shared" si="330"/>
        <v>0</v>
      </c>
      <c r="BY27" s="72">
        <f t="shared" si="330"/>
        <v>0</v>
      </c>
      <c r="BZ27" s="72">
        <f t="shared" si="330"/>
        <v>0</v>
      </c>
      <c r="CA27" s="73">
        <f t="shared" si="330"/>
        <v>150</v>
      </c>
      <c r="CB27" s="35">
        <f t="shared" si="330"/>
        <v>152.80000000000001</v>
      </c>
      <c r="CC27" s="71" t="s">
        <v>39</v>
      </c>
      <c r="CD27" s="72">
        <f t="shared" ref="CD27:CL27" si="331">SUM(CD23:CD26)</f>
        <v>33</v>
      </c>
      <c r="CE27" s="72">
        <f t="shared" si="331"/>
        <v>6</v>
      </c>
      <c r="CF27" s="72">
        <f t="shared" si="331"/>
        <v>0</v>
      </c>
      <c r="CG27" s="72">
        <f t="shared" si="331"/>
        <v>1</v>
      </c>
      <c r="CH27" s="72">
        <f t="shared" si="331"/>
        <v>0</v>
      </c>
      <c r="CI27" s="72">
        <f t="shared" si="331"/>
        <v>0</v>
      </c>
      <c r="CJ27" s="72">
        <f t="shared" si="331"/>
        <v>0</v>
      </c>
      <c r="CK27" s="73">
        <f t="shared" si="331"/>
        <v>40</v>
      </c>
      <c r="CL27" s="35">
        <f t="shared" si="331"/>
        <v>41.3</v>
      </c>
      <c r="CM27" s="71" t="s">
        <v>39</v>
      </c>
      <c r="CN27" s="72">
        <f t="shared" ref="CN27:CV27" si="332">SUM(CN23:CN26)</f>
        <v>0</v>
      </c>
      <c r="CO27" s="72">
        <f t="shared" si="332"/>
        <v>0</v>
      </c>
      <c r="CP27" s="72">
        <f t="shared" si="332"/>
        <v>0</v>
      </c>
      <c r="CQ27" s="72">
        <f t="shared" si="332"/>
        <v>0</v>
      </c>
      <c r="CR27" s="72">
        <f t="shared" si="332"/>
        <v>0</v>
      </c>
      <c r="CS27" s="72">
        <f t="shared" si="332"/>
        <v>0</v>
      </c>
      <c r="CT27" s="72">
        <f t="shared" si="332"/>
        <v>0</v>
      </c>
      <c r="CU27" s="73">
        <f t="shared" si="332"/>
        <v>0</v>
      </c>
      <c r="CV27" s="35">
        <f t="shared" si="332"/>
        <v>0</v>
      </c>
      <c r="CW27" s="71" t="s">
        <v>39</v>
      </c>
      <c r="CX27" s="72">
        <f t="shared" ref="CX27:DF27" si="333">SUM(CX23:CX26)</f>
        <v>51</v>
      </c>
      <c r="CY27" s="72">
        <f t="shared" si="333"/>
        <v>4</v>
      </c>
      <c r="CZ27" s="72">
        <f t="shared" si="333"/>
        <v>1</v>
      </c>
      <c r="DA27" s="72">
        <f t="shared" si="333"/>
        <v>0</v>
      </c>
      <c r="DB27" s="72">
        <f t="shared" si="333"/>
        <v>0</v>
      </c>
      <c r="DC27" s="72">
        <f t="shared" si="333"/>
        <v>0</v>
      </c>
      <c r="DD27" s="72">
        <f t="shared" si="333"/>
        <v>0</v>
      </c>
      <c r="DE27" s="73">
        <f t="shared" si="333"/>
        <v>56</v>
      </c>
      <c r="DF27" s="35">
        <f t="shared" si="333"/>
        <v>56.5</v>
      </c>
      <c r="DG27" s="71" t="s">
        <v>39</v>
      </c>
      <c r="DH27" s="72">
        <f t="shared" ref="DH27:DP27" si="334">SUM(DH23:DH26)</f>
        <v>191</v>
      </c>
      <c r="DI27" s="72">
        <f t="shared" si="334"/>
        <v>31</v>
      </c>
      <c r="DJ27" s="72">
        <f t="shared" si="334"/>
        <v>13</v>
      </c>
      <c r="DK27" s="72">
        <f t="shared" si="334"/>
        <v>13</v>
      </c>
      <c r="DL27" s="72">
        <f t="shared" si="334"/>
        <v>0</v>
      </c>
      <c r="DM27" s="72">
        <f t="shared" si="334"/>
        <v>0</v>
      </c>
      <c r="DN27" s="72">
        <f t="shared" si="334"/>
        <v>0</v>
      </c>
      <c r="DO27" s="73">
        <f t="shared" si="334"/>
        <v>248</v>
      </c>
      <c r="DP27" s="35">
        <f t="shared" si="334"/>
        <v>271.40000000000003</v>
      </c>
      <c r="DQ27" s="71" t="s">
        <v>39</v>
      </c>
      <c r="DR27" s="72">
        <f t="shared" ref="DR27:DZ27" si="335">SUM(DR23:DR26)</f>
        <v>0</v>
      </c>
      <c r="DS27" s="72">
        <f t="shared" si="335"/>
        <v>0</v>
      </c>
      <c r="DT27" s="72">
        <f t="shared" si="335"/>
        <v>0</v>
      </c>
      <c r="DU27" s="72">
        <f t="shared" si="335"/>
        <v>0</v>
      </c>
      <c r="DV27" s="72">
        <f t="shared" si="335"/>
        <v>0</v>
      </c>
      <c r="DW27" s="72">
        <f t="shared" si="335"/>
        <v>0</v>
      </c>
      <c r="DX27" s="72">
        <f t="shared" si="335"/>
        <v>0</v>
      </c>
      <c r="DY27" s="73">
        <f t="shared" si="335"/>
        <v>0</v>
      </c>
      <c r="DZ27" s="35">
        <f t="shared" si="335"/>
        <v>0</v>
      </c>
      <c r="EA27" s="71" t="s">
        <v>39</v>
      </c>
      <c r="EB27" s="72">
        <f t="shared" ref="EB27:EJ27" si="336">SUM(EB23:EB26)</f>
        <v>139</v>
      </c>
      <c r="EC27" s="72">
        <f t="shared" si="336"/>
        <v>48</v>
      </c>
      <c r="ED27" s="72">
        <f t="shared" si="336"/>
        <v>9</v>
      </c>
      <c r="EE27" s="72">
        <f t="shared" si="336"/>
        <v>12</v>
      </c>
      <c r="EF27" s="72">
        <f t="shared" si="336"/>
        <v>0</v>
      </c>
      <c r="EG27" s="72">
        <f t="shared" si="336"/>
        <v>0</v>
      </c>
      <c r="EH27" s="72">
        <f t="shared" si="336"/>
        <v>0</v>
      </c>
      <c r="EI27" s="73">
        <f t="shared" si="336"/>
        <v>208</v>
      </c>
      <c r="EJ27" s="35">
        <f t="shared" si="336"/>
        <v>228.1</v>
      </c>
      <c r="EK27" s="71" t="s">
        <v>39</v>
      </c>
      <c r="EL27" s="72">
        <f t="shared" ref="EL27:ET27" si="337">SUM(EL23:EL26)</f>
        <v>0</v>
      </c>
      <c r="EM27" s="72">
        <f t="shared" si="337"/>
        <v>0</v>
      </c>
      <c r="EN27" s="72">
        <f t="shared" si="337"/>
        <v>0</v>
      </c>
      <c r="EO27" s="72">
        <f t="shared" si="337"/>
        <v>0</v>
      </c>
      <c r="EP27" s="72">
        <f t="shared" si="337"/>
        <v>0</v>
      </c>
      <c r="EQ27" s="72">
        <f t="shared" si="337"/>
        <v>0</v>
      </c>
      <c r="ER27" s="72">
        <f t="shared" si="337"/>
        <v>0</v>
      </c>
      <c r="ES27" s="73">
        <f t="shared" si="337"/>
        <v>0</v>
      </c>
      <c r="ET27" s="35">
        <f t="shared" si="337"/>
        <v>0</v>
      </c>
      <c r="EU27" s="71" t="s">
        <v>39</v>
      </c>
      <c r="EV27" s="72">
        <f t="shared" ref="EV27:FD27" si="338">SUM(EV23:EV26)</f>
        <v>255</v>
      </c>
      <c r="EW27" s="72">
        <f t="shared" si="338"/>
        <v>76</v>
      </c>
      <c r="EX27" s="72">
        <f t="shared" si="338"/>
        <v>12</v>
      </c>
      <c r="EY27" s="72">
        <f t="shared" si="338"/>
        <v>12</v>
      </c>
      <c r="EZ27" s="72">
        <f t="shared" si="338"/>
        <v>0</v>
      </c>
      <c r="FA27" s="72">
        <f t="shared" si="338"/>
        <v>1</v>
      </c>
      <c r="FB27" s="72">
        <f t="shared" si="338"/>
        <v>0</v>
      </c>
      <c r="FC27" s="73">
        <f t="shared" si="338"/>
        <v>356</v>
      </c>
      <c r="FD27" s="35">
        <f t="shared" si="338"/>
        <v>377</v>
      </c>
      <c r="FE27" s="71" t="s">
        <v>39</v>
      </c>
      <c r="FF27" s="72">
        <f t="shared" ref="FF27:FN27" si="339">SUM(FF23:FF26)</f>
        <v>84</v>
      </c>
      <c r="FG27" s="72">
        <f t="shared" si="339"/>
        <v>16</v>
      </c>
      <c r="FH27" s="72">
        <f t="shared" si="339"/>
        <v>4</v>
      </c>
      <c r="FI27" s="72">
        <f t="shared" si="339"/>
        <v>0</v>
      </c>
      <c r="FJ27" s="72">
        <f t="shared" si="339"/>
        <v>0</v>
      </c>
      <c r="FK27" s="72">
        <f t="shared" si="339"/>
        <v>3</v>
      </c>
      <c r="FL27" s="72">
        <f t="shared" si="339"/>
        <v>0</v>
      </c>
      <c r="FM27" s="73">
        <f t="shared" si="339"/>
        <v>107</v>
      </c>
      <c r="FN27" s="35">
        <f t="shared" si="339"/>
        <v>107.2</v>
      </c>
      <c r="FO27" s="71" t="s">
        <v>39</v>
      </c>
      <c r="FP27" s="72">
        <f t="shared" ref="FP27:FX27" si="340">SUM(FP23:FP26)</f>
        <v>118</v>
      </c>
      <c r="FQ27" s="72">
        <f t="shared" si="340"/>
        <v>19</v>
      </c>
      <c r="FR27" s="72">
        <f t="shared" si="340"/>
        <v>8</v>
      </c>
      <c r="FS27" s="72">
        <f t="shared" si="340"/>
        <v>5</v>
      </c>
      <c r="FT27" s="72">
        <f t="shared" si="340"/>
        <v>1</v>
      </c>
      <c r="FU27" s="72">
        <f t="shared" si="340"/>
        <v>2</v>
      </c>
      <c r="FV27" s="72">
        <f t="shared" si="340"/>
        <v>0</v>
      </c>
      <c r="FW27" s="73">
        <f t="shared" si="340"/>
        <v>153</v>
      </c>
      <c r="FX27" s="35">
        <f t="shared" si="340"/>
        <v>163.30000000000001</v>
      </c>
      <c r="FY27" s="71" t="s">
        <v>39</v>
      </c>
      <c r="FZ27" s="72">
        <f t="shared" ref="FZ27:GH27" si="341">SUM(FZ23:FZ26)</f>
        <v>291</v>
      </c>
      <c r="GA27" s="72">
        <f t="shared" si="341"/>
        <v>61</v>
      </c>
      <c r="GB27" s="72">
        <f t="shared" si="341"/>
        <v>19</v>
      </c>
      <c r="GC27" s="72">
        <f t="shared" si="341"/>
        <v>15</v>
      </c>
      <c r="GD27" s="72">
        <f t="shared" si="341"/>
        <v>1</v>
      </c>
      <c r="GE27" s="72">
        <f t="shared" si="341"/>
        <v>0</v>
      </c>
      <c r="GF27" s="72">
        <f t="shared" si="341"/>
        <v>0</v>
      </c>
      <c r="GG27" s="73">
        <f t="shared" si="341"/>
        <v>387</v>
      </c>
      <c r="GH27" s="35">
        <f t="shared" si="341"/>
        <v>417</v>
      </c>
      <c r="GI27" s="71" t="s">
        <v>39</v>
      </c>
      <c r="GJ27" s="72">
        <f t="shared" ref="GJ27:GR27" si="342">SUM(GJ23:GJ26)</f>
        <v>3</v>
      </c>
      <c r="GK27" s="72">
        <f t="shared" si="342"/>
        <v>0</v>
      </c>
      <c r="GL27" s="72">
        <f t="shared" si="342"/>
        <v>0</v>
      </c>
      <c r="GM27" s="72">
        <f t="shared" si="342"/>
        <v>0</v>
      </c>
      <c r="GN27" s="72">
        <f t="shared" si="342"/>
        <v>0</v>
      </c>
      <c r="GO27" s="72">
        <f t="shared" si="342"/>
        <v>0</v>
      </c>
      <c r="GP27" s="72">
        <f t="shared" si="342"/>
        <v>0</v>
      </c>
      <c r="GQ27" s="73">
        <f t="shared" si="342"/>
        <v>3</v>
      </c>
      <c r="GR27" s="35">
        <f t="shared" si="342"/>
        <v>3</v>
      </c>
      <c r="GS27" s="71" t="s">
        <v>39</v>
      </c>
      <c r="GT27" s="72">
        <f t="shared" ref="GT27:HB27" si="343">SUM(GT23:GT26)</f>
        <v>470</v>
      </c>
      <c r="GU27" s="72">
        <f t="shared" si="343"/>
        <v>91</v>
      </c>
      <c r="GV27" s="72">
        <f t="shared" si="343"/>
        <v>14</v>
      </c>
      <c r="GW27" s="72">
        <f t="shared" si="343"/>
        <v>7</v>
      </c>
      <c r="GX27" s="72">
        <f t="shared" si="343"/>
        <v>2</v>
      </c>
      <c r="GY27" s="72">
        <f t="shared" si="343"/>
        <v>0</v>
      </c>
      <c r="GZ27" s="72">
        <f t="shared" si="343"/>
        <v>0</v>
      </c>
      <c r="HA27" s="73">
        <f t="shared" si="343"/>
        <v>584</v>
      </c>
      <c r="HB27" s="35">
        <f t="shared" si="343"/>
        <v>602.09999999999991</v>
      </c>
      <c r="HC27" s="71" t="s">
        <v>39</v>
      </c>
      <c r="HD27" s="72">
        <f t="shared" ref="HD27:HL27" si="344">SUM(HD23:HD26)</f>
        <v>0</v>
      </c>
      <c r="HE27" s="72">
        <f t="shared" si="344"/>
        <v>0</v>
      </c>
      <c r="HF27" s="72">
        <f t="shared" si="344"/>
        <v>0</v>
      </c>
      <c r="HG27" s="72">
        <f t="shared" si="344"/>
        <v>0</v>
      </c>
      <c r="HH27" s="72">
        <f t="shared" si="344"/>
        <v>0</v>
      </c>
      <c r="HI27" s="72">
        <f t="shared" si="344"/>
        <v>0</v>
      </c>
      <c r="HJ27" s="72">
        <f t="shared" si="344"/>
        <v>0</v>
      </c>
      <c r="HK27" s="73">
        <f t="shared" si="344"/>
        <v>0</v>
      </c>
      <c r="HL27" s="35">
        <f t="shared" si="344"/>
        <v>0</v>
      </c>
      <c r="HM27" s="71" t="s">
        <v>39</v>
      </c>
      <c r="HN27" s="72">
        <f t="shared" ref="HN27:HV27" si="345">SUM(HN23:HN26)</f>
        <v>313</v>
      </c>
      <c r="HO27" s="72">
        <f t="shared" si="345"/>
        <v>59</v>
      </c>
      <c r="HP27" s="72">
        <f t="shared" si="345"/>
        <v>11</v>
      </c>
      <c r="HQ27" s="72">
        <f t="shared" si="345"/>
        <v>3</v>
      </c>
      <c r="HR27" s="72">
        <f t="shared" si="345"/>
        <v>0</v>
      </c>
      <c r="HS27" s="72">
        <f t="shared" si="345"/>
        <v>0</v>
      </c>
      <c r="HT27" s="72">
        <f t="shared" si="345"/>
        <v>0</v>
      </c>
      <c r="HU27" s="73">
        <f t="shared" si="345"/>
        <v>386</v>
      </c>
      <c r="HV27" s="35">
        <f t="shared" si="345"/>
        <v>395.40000000000003</v>
      </c>
      <c r="HW27" s="71" t="s">
        <v>39</v>
      </c>
      <c r="HX27" s="72">
        <f t="shared" ref="HX27:IF27" si="346">SUM(HX23:HX26)</f>
        <v>203</v>
      </c>
      <c r="HY27" s="72">
        <f t="shared" si="346"/>
        <v>47</v>
      </c>
      <c r="HZ27" s="72">
        <f t="shared" si="346"/>
        <v>19</v>
      </c>
      <c r="IA27" s="72">
        <f t="shared" si="346"/>
        <v>11</v>
      </c>
      <c r="IB27" s="72">
        <f t="shared" si="346"/>
        <v>2</v>
      </c>
      <c r="IC27" s="72">
        <f t="shared" si="346"/>
        <v>0</v>
      </c>
      <c r="ID27" s="72">
        <f t="shared" si="346"/>
        <v>0</v>
      </c>
      <c r="IE27" s="73">
        <f t="shared" si="346"/>
        <v>282</v>
      </c>
      <c r="IF27" s="35">
        <f t="shared" si="346"/>
        <v>307.8</v>
      </c>
      <c r="IG27" s="71" t="s">
        <v>39</v>
      </c>
      <c r="IH27" s="72">
        <f t="shared" ref="IH27:IN27" si="347">SUM(IH23:IH26)</f>
        <v>0</v>
      </c>
      <c r="II27" s="72">
        <f t="shared" si="347"/>
        <v>0</v>
      </c>
      <c r="IJ27" s="72">
        <f t="shared" si="347"/>
        <v>0</v>
      </c>
      <c r="IK27" s="72">
        <f t="shared" si="347"/>
        <v>0</v>
      </c>
      <c r="IL27" s="72">
        <f t="shared" si="347"/>
        <v>0</v>
      </c>
      <c r="IM27" s="72">
        <f t="shared" si="347"/>
        <v>0</v>
      </c>
      <c r="IN27" s="72">
        <f t="shared" si="347"/>
        <v>0</v>
      </c>
      <c r="IO27" s="73">
        <f t="shared" ref="IO27:IP27" si="348">SUM(IO23:IO26)</f>
        <v>0</v>
      </c>
      <c r="IP27" s="35">
        <f t="shared" si="348"/>
        <v>0</v>
      </c>
      <c r="IQ27" s="71" t="s">
        <v>39</v>
      </c>
      <c r="IR27" s="72">
        <f t="shared" ref="IR27:IZ27" si="349">SUM(IR23:IR26)</f>
        <v>599</v>
      </c>
      <c r="IS27" s="72">
        <f t="shared" si="349"/>
        <v>108</v>
      </c>
      <c r="IT27" s="72">
        <f t="shared" si="349"/>
        <v>42</v>
      </c>
      <c r="IU27" s="72">
        <f t="shared" si="349"/>
        <v>29</v>
      </c>
      <c r="IV27" s="72">
        <f t="shared" si="349"/>
        <v>3</v>
      </c>
      <c r="IW27" s="72">
        <f t="shared" si="349"/>
        <v>2</v>
      </c>
      <c r="IX27" s="72">
        <f t="shared" si="349"/>
        <v>0</v>
      </c>
      <c r="IY27" s="73">
        <f t="shared" si="349"/>
        <v>783</v>
      </c>
      <c r="IZ27" s="35">
        <f t="shared" si="349"/>
        <v>843.5</v>
      </c>
      <c r="JA27" s="71" t="s">
        <v>39</v>
      </c>
      <c r="JB27" s="72">
        <f t="shared" ref="JB27:JJ27" si="350">SUM(JB23:JB26)</f>
        <v>463</v>
      </c>
      <c r="JC27" s="72">
        <f t="shared" si="350"/>
        <v>95</v>
      </c>
      <c r="JD27" s="72">
        <f t="shared" si="350"/>
        <v>46</v>
      </c>
      <c r="JE27" s="72">
        <f t="shared" si="350"/>
        <v>21</v>
      </c>
      <c r="JF27" s="72">
        <f t="shared" si="350"/>
        <v>2</v>
      </c>
      <c r="JG27" s="72">
        <f t="shared" si="350"/>
        <v>4</v>
      </c>
      <c r="JH27" s="72">
        <f t="shared" si="350"/>
        <v>0</v>
      </c>
      <c r="JI27" s="73">
        <f t="shared" si="350"/>
        <v>631</v>
      </c>
      <c r="JJ27" s="35">
        <f t="shared" si="350"/>
        <v>680.9</v>
      </c>
      <c r="JK27" s="71" t="s">
        <v>39</v>
      </c>
      <c r="JL27" s="72">
        <f t="shared" ref="JL27:JT27" si="351">SUM(JL23:JL26)</f>
        <v>469</v>
      </c>
      <c r="JM27" s="72">
        <f t="shared" si="351"/>
        <v>82</v>
      </c>
      <c r="JN27" s="72">
        <f t="shared" si="351"/>
        <v>18</v>
      </c>
      <c r="JO27" s="72">
        <f t="shared" si="351"/>
        <v>3</v>
      </c>
      <c r="JP27" s="72">
        <f t="shared" si="351"/>
        <v>1</v>
      </c>
      <c r="JQ27" s="72">
        <f t="shared" si="351"/>
        <v>3</v>
      </c>
      <c r="JR27" s="72">
        <f t="shared" si="351"/>
        <v>0</v>
      </c>
      <c r="JS27" s="73">
        <f t="shared" si="351"/>
        <v>576</v>
      </c>
      <c r="JT27" s="35">
        <f t="shared" si="351"/>
        <v>588.1</v>
      </c>
      <c r="JU27" s="71" t="s">
        <v>39</v>
      </c>
      <c r="JV27" s="72">
        <f t="shared" ref="JV27:KD27" si="352">SUM(JV23:JV26)</f>
        <v>534</v>
      </c>
      <c r="JW27" s="72">
        <f t="shared" si="352"/>
        <v>107</v>
      </c>
      <c r="JX27" s="72">
        <f t="shared" si="352"/>
        <v>23</v>
      </c>
      <c r="JY27" s="72">
        <f t="shared" si="352"/>
        <v>9</v>
      </c>
      <c r="JZ27" s="72">
        <f t="shared" si="352"/>
        <v>1</v>
      </c>
      <c r="KA27" s="72">
        <f t="shared" si="352"/>
        <v>0</v>
      </c>
      <c r="KB27" s="72">
        <f t="shared" si="352"/>
        <v>0</v>
      </c>
      <c r="KC27" s="73">
        <f t="shared" si="352"/>
        <v>674</v>
      </c>
      <c r="KD27" s="35">
        <f t="shared" si="352"/>
        <v>698.2</v>
      </c>
      <c r="KE27" s="71" t="s">
        <v>39</v>
      </c>
      <c r="KF27" s="72">
        <f t="shared" ref="KF27:KN27" si="353">SUM(KF23:KF26)</f>
        <v>412</v>
      </c>
      <c r="KG27" s="72">
        <f t="shared" si="353"/>
        <v>113</v>
      </c>
      <c r="KH27" s="72">
        <f t="shared" si="353"/>
        <v>27</v>
      </c>
      <c r="KI27" s="72">
        <f t="shared" si="353"/>
        <v>23</v>
      </c>
      <c r="KJ27" s="72">
        <f t="shared" si="353"/>
        <v>0</v>
      </c>
      <c r="KK27" s="72">
        <f t="shared" si="353"/>
        <v>2</v>
      </c>
      <c r="KL27" s="72">
        <f t="shared" si="353"/>
        <v>0</v>
      </c>
      <c r="KM27" s="73">
        <f t="shared" si="353"/>
        <v>577</v>
      </c>
      <c r="KN27" s="35">
        <f t="shared" si="353"/>
        <v>619.20000000000005</v>
      </c>
      <c r="KO27" s="71" t="s">
        <v>39</v>
      </c>
      <c r="KP27" s="72">
        <f t="shared" ref="KP27:KX27" si="354">SUM(KP23:KP26)</f>
        <v>381</v>
      </c>
      <c r="KQ27" s="72">
        <f t="shared" si="354"/>
        <v>83</v>
      </c>
      <c r="KR27" s="72">
        <f t="shared" si="354"/>
        <v>23</v>
      </c>
      <c r="KS27" s="72">
        <f t="shared" si="354"/>
        <v>25</v>
      </c>
      <c r="KT27" s="72">
        <f t="shared" si="354"/>
        <v>0</v>
      </c>
      <c r="KU27" s="72">
        <f t="shared" si="354"/>
        <v>0</v>
      </c>
      <c r="KV27" s="72">
        <f t="shared" si="354"/>
        <v>0</v>
      </c>
      <c r="KW27" s="73">
        <f t="shared" si="354"/>
        <v>512</v>
      </c>
      <c r="KX27" s="35">
        <f t="shared" si="354"/>
        <v>556</v>
      </c>
      <c r="KY27" s="71" t="s">
        <v>39</v>
      </c>
      <c r="KZ27" s="72">
        <f t="shared" ref="KZ27:LH27" si="355">SUM(KZ23:KZ26)</f>
        <v>872</v>
      </c>
      <c r="LA27" s="72">
        <f t="shared" si="355"/>
        <v>189</v>
      </c>
      <c r="LB27" s="72">
        <f t="shared" si="355"/>
        <v>34</v>
      </c>
      <c r="LC27" s="72">
        <f t="shared" si="355"/>
        <v>20</v>
      </c>
      <c r="LD27" s="72">
        <f t="shared" si="355"/>
        <v>3</v>
      </c>
      <c r="LE27" s="72">
        <f t="shared" si="355"/>
        <v>2</v>
      </c>
      <c r="LF27" s="72">
        <f t="shared" si="355"/>
        <v>0</v>
      </c>
      <c r="LG27" s="73">
        <f t="shared" si="355"/>
        <v>1120</v>
      </c>
      <c r="LH27" s="35">
        <f t="shared" si="355"/>
        <v>1164.8</v>
      </c>
      <c r="LI27" s="71" t="s">
        <v>39</v>
      </c>
      <c r="LJ27" s="72">
        <f t="shared" ref="LJ27:LR27" si="356">SUM(LJ23:LJ26)</f>
        <v>751</v>
      </c>
      <c r="LK27" s="72">
        <f t="shared" si="356"/>
        <v>172</v>
      </c>
      <c r="LL27" s="72">
        <f t="shared" si="356"/>
        <v>43</v>
      </c>
      <c r="LM27" s="72">
        <f t="shared" si="356"/>
        <v>32</v>
      </c>
      <c r="LN27" s="72">
        <f t="shared" si="356"/>
        <v>2</v>
      </c>
      <c r="LO27" s="72">
        <f t="shared" si="356"/>
        <v>6</v>
      </c>
      <c r="LP27" s="72">
        <f t="shared" si="356"/>
        <v>0</v>
      </c>
      <c r="LQ27" s="73">
        <f t="shared" si="356"/>
        <v>1006</v>
      </c>
      <c r="LR27" s="35">
        <f t="shared" si="356"/>
        <v>1067.5</v>
      </c>
      <c r="LS27" s="71" t="s">
        <v>39</v>
      </c>
      <c r="LT27" s="72">
        <f t="shared" ref="LT27:MB27" si="357">SUM(LT23:LT26)</f>
        <v>763</v>
      </c>
      <c r="LU27" s="72">
        <f t="shared" si="357"/>
        <v>162</v>
      </c>
      <c r="LV27" s="72">
        <f t="shared" si="357"/>
        <v>58</v>
      </c>
      <c r="LW27" s="72">
        <f t="shared" si="357"/>
        <v>33</v>
      </c>
      <c r="LX27" s="72">
        <f t="shared" si="357"/>
        <v>2</v>
      </c>
      <c r="LY27" s="72">
        <f t="shared" si="357"/>
        <v>1</v>
      </c>
      <c r="LZ27" s="72">
        <f t="shared" si="357"/>
        <v>0</v>
      </c>
      <c r="MA27" s="73">
        <f t="shared" si="357"/>
        <v>1019</v>
      </c>
      <c r="MB27" s="35">
        <f t="shared" si="357"/>
        <v>1092.3</v>
      </c>
      <c r="MC27" s="71" t="s">
        <v>39</v>
      </c>
      <c r="MD27" s="72">
        <f t="shared" ref="MD27:ML27" si="358">SUM(MD23:MD26)</f>
        <v>986</v>
      </c>
      <c r="ME27" s="72">
        <f t="shared" si="358"/>
        <v>197</v>
      </c>
      <c r="MF27" s="72">
        <f t="shared" si="358"/>
        <v>44</v>
      </c>
      <c r="MG27" s="72">
        <f t="shared" si="358"/>
        <v>21</v>
      </c>
      <c r="MH27" s="72">
        <f t="shared" si="358"/>
        <v>4</v>
      </c>
      <c r="MI27" s="72">
        <f t="shared" si="358"/>
        <v>0</v>
      </c>
      <c r="MJ27" s="72">
        <f t="shared" si="358"/>
        <v>0</v>
      </c>
      <c r="MK27" s="73">
        <f t="shared" si="358"/>
        <v>1252</v>
      </c>
      <c r="ML27" s="35">
        <f t="shared" si="358"/>
        <v>1305.3000000000002</v>
      </c>
      <c r="MM27" s="71" t="s">
        <v>39</v>
      </c>
      <c r="MN27" s="72">
        <f t="shared" ref="MN27:MV27" si="359">SUM(MN23:MN26)</f>
        <v>3115</v>
      </c>
      <c r="MO27" s="72">
        <f t="shared" si="359"/>
        <v>654</v>
      </c>
      <c r="MP27" s="72">
        <f t="shared" si="359"/>
        <v>179</v>
      </c>
      <c r="MQ27" s="72">
        <f t="shared" si="359"/>
        <v>108</v>
      </c>
      <c r="MR27" s="72">
        <f t="shared" si="359"/>
        <v>9</v>
      </c>
      <c r="MS27" s="72">
        <f t="shared" si="359"/>
        <v>10</v>
      </c>
      <c r="MT27" s="72">
        <f t="shared" si="359"/>
        <v>0</v>
      </c>
      <c r="MU27" s="73">
        <f t="shared" si="359"/>
        <v>4075</v>
      </c>
      <c r="MV27" s="35">
        <f t="shared" si="359"/>
        <v>4307.8999999999996</v>
      </c>
    </row>
    <row r="28" spans="1:360" s="53" customFormat="1" ht="12.95" customHeight="1" thickTop="1" x14ac:dyDescent="0.25">
      <c r="A28" s="68">
        <v>0.66666666666666663</v>
      </c>
      <c r="B28" s="10">
        <v>132</v>
      </c>
      <c r="C28" s="10">
        <v>20</v>
      </c>
      <c r="D28" s="10">
        <v>3</v>
      </c>
      <c r="E28" s="10">
        <v>0</v>
      </c>
      <c r="F28" s="10">
        <v>1</v>
      </c>
      <c r="G28" s="10">
        <v>0</v>
      </c>
      <c r="H28" s="10">
        <v>0</v>
      </c>
      <c r="I28" s="69">
        <f>SUM(B28:H28)</f>
        <v>156</v>
      </c>
      <c r="J28" s="26">
        <f>B28+C28+D28*1.5+E28*2.3+F28*2+G28*0.4+H28*0.2</f>
        <v>158.5</v>
      </c>
      <c r="K28" s="68">
        <f>A28</f>
        <v>0.66666666666666663</v>
      </c>
      <c r="L28" s="10">
        <v>42</v>
      </c>
      <c r="M28" s="10">
        <v>3</v>
      </c>
      <c r="N28" s="10">
        <v>1</v>
      </c>
      <c r="O28" s="10">
        <v>0</v>
      </c>
      <c r="P28" s="10">
        <v>2</v>
      </c>
      <c r="Q28" s="10">
        <v>4</v>
      </c>
      <c r="R28" s="10">
        <v>0</v>
      </c>
      <c r="S28" s="69">
        <f>SUM(L28:R28)</f>
        <v>52</v>
      </c>
      <c r="T28" s="26">
        <f>L28+M28+N28*1.5+O28*2.3+P28*2+Q28*0.4+R28*0.2</f>
        <v>52.1</v>
      </c>
      <c r="U28" s="68">
        <f>K28</f>
        <v>0.66666666666666663</v>
      </c>
      <c r="V28" s="10">
        <v>69</v>
      </c>
      <c r="W28" s="10">
        <v>6</v>
      </c>
      <c r="X28" s="10">
        <v>1</v>
      </c>
      <c r="Y28" s="10">
        <v>1</v>
      </c>
      <c r="Z28" s="10">
        <v>2</v>
      </c>
      <c r="AA28" s="10">
        <v>2</v>
      </c>
      <c r="AB28" s="10">
        <v>0</v>
      </c>
      <c r="AC28" s="69">
        <f>SUM(V28:AB28)</f>
        <v>81</v>
      </c>
      <c r="AD28" s="26">
        <f>V28+W28+X28*1.5+Y28*2.3+Z28*2+AA28*0.4+AB28*0.2</f>
        <v>83.6</v>
      </c>
      <c r="AE28" s="68">
        <f>U28</f>
        <v>0.66666666666666663</v>
      </c>
      <c r="AF28" s="10">
        <v>6</v>
      </c>
      <c r="AG28" s="10">
        <v>1</v>
      </c>
      <c r="AH28" s="10">
        <v>2</v>
      </c>
      <c r="AI28" s="10">
        <v>0</v>
      </c>
      <c r="AJ28" s="10">
        <v>0</v>
      </c>
      <c r="AK28" s="10">
        <v>0</v>
      </c>
      <c r="AL28" s="10">
        <v>0</v>
      </c>
      <c r="AM28" s="69">
        <f>SUM(AF28:AL28)</f>
        <v>9</v>
      </c>
      <c r="AN28" s="26">
        <f>AF28+AG28+AH28*1.5+AI28*2.3+AJ28*2+AK28*0.4+AL28*0.2</f>
        <v>10</v>
      </c>
      <c r="AO28" s="68">
        <f>AE28</f>
        <v>0.66666666666666663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69">
        <f>SUM(AP28:AV28)</f>
        <v>0</v>
      </c>
      <c r="AX28" s="26">
        <f>AP28+AQ28+AR28*1.5+AS28*2.3+AT28*2+AU28*0.4+AV28*0.2</f>
        <v>0</v>
      </c>
      <c r="AY28" s="68">
        <f>AO28</f>
        <v>0.66666666666666663</v>
      </c>
      <c r="AZ28" s="10">
        <v>21</v>
      </c>
      <c r="BA28" s="10">
        <v>1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69">
        <f>SUM(AZ28:BF28)</f>
        <v>22</v>
      </c>
      <c r="BH28" s="26">
        <f>AZ28+BA28+BB28*1.5+BC28*2.3+BD28*2+BE28*0.4+BF28*0.2</f>
        <v>22</v>
      </c>
      <c r="BI28" s="68">
        <f>AY28</f>
        <v>0.66666666666666663</v>
      </c>
      <c r="BJ28" s="10">
        <v>137</v>
      </c>
      <c r="BK28" s="10">
        <v>22</v>
      </c>
      <c r="BL28" s="10">
        <v>1</v>
      </c>
      <c r="BM28" s="10">
        <v>0</v>
      </c>
      <c r="BN28" s="10">
        <v>0</v>
      </c>
      <c r="BO28" s="10">
        <v>0</v>
      </c>
      <c r="BP28" s="10">
        <v>0</v>
      </c>
      <c r="BQ28" s="69">
        <f>SUM(BJ28:BP28)</f>
        <v>160</v>
      </c>
      <c r="BR28" s="26">
        <f>BJ28+BK28+BL28*1.5+BM28*2.3+BN28*2+BO28*0.4+BP28*0.2</f>
        <v>160.5</v>
      </c>
      <c r="BS28" s="68">
        <f>BI28</f>
        <v>0.66666666666666663</v>
      </c>
      <c r="BT28" s="10">
        <v>41</v>
      </c>
      <c r="BU28" s="10">
        <v>5</v>
      </c>
      <c r="BV28" s="10">
        <v>1</v>
      </c>
      <c r="BW28" s="10">
        <v>0</v>
      </c>
      <c r="BX28" s="10">
        <v>0</v>
      </c>
      <c r="BY28" s="10">
        <v>1</v>
      </c>
      <c r="BZ28" s="10">
        <v>0</v>
      </c>
      <c r="CA28" s="69">
        <f>SUM(BT28:BZ28)</f>
        <v>48</v>
      </c>
      <c r="CB28" s="26">
        <f>BT28+BU28+BV28*1.5+BW28*2.3+BX28*2+BY28*0.4+BZ28*0.2</f>
        <v>47.9</v>
      </c>
      <c r="CC28" s="68">
        <f>BS28</f>
        <v>0.66666666666666663</v>
      </c>
      <c r="CD28" s="10">
        <v>16</v>
      </c>
      <c r="CE28" s="10">
        <v>4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69">
        <f>SUM(CD28:CJ28)</f>
        <v>20</v>
      </c>
      <c r="CL28" s="26">
        <f>CD28+CE28+CF28*1.5+CG28*2.3+CH28*2+CI28*0.4+CJ28*0.2</f>
        <v>20</v>
      </c>
      <c r="CM28" s="68">
        <f>CC28</f>
        <v>0.66666666666666663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69">
        <f>SUM(CN28:CT28)</f>
        <v>0</v>
      </c>
      <c r="CV28" s="26">
        <f>CN28+CO28+CP28*1.5+CQ28*2.3+CR28*2+CS28*0.4+CT28*0.2</f>
        <v>0</v>
      </c>
      <c r="CW28" s="68">
        <f>CM28</f>
        <v>0.66666666666666663</v>
      </c>
      <c r="CX28" s="10">
        <v>22</v>
      </c>
      <c r="CY28" s="10">
        <v>3</v>
      </c>
      <c r="CZ28" s="10">
        <v>0</v>
      </c>
      <c r="DA28" s="10">
        <v>0</v>
      </c>
      <c r="DB28" s="10">
        <v>1</v>
      </c>
      <c r="DC28" s="10">
        <v>0</v>
      </c>
      <c r="DD28" s="10">
        <v>0</v>
      </c>
      <c r="DE28" s="69">
        <f>SUM(CX28:DD28)</f>
        <v>26</v>
      </c>
      <c r="DF28" s="26">
        <f>CX28+CY28+CZ28*1.5+DA28*2.3+DB28*2+DC28*0.4+DD28*0.2</f>
        <v>27</v>
      </c>
      <c r="DG28" s="68">
        <f>CW28</f>
        <v>0.66666666666666663</v>
      </c>
      <c r="DH28" s="10">
        <v>51</v>
      </c>
      <c r="DI28" s="10">
        <v>16</v>
      </c>
      <c r="DJ28" s="10">
        <v>2</v>
      </c>
      <c r="DK28" s="10">
        <v>1</v>
      </c>
      <c r="DL28" s="10">
        <v>0</v>
      </c>
      <c r="DM28" s="10">
        <v>1</v>
      </c>
      <c r="DN28" s="10">
        <v>0</v>
      </c>
      <c r="DO28" s="69">
        <f>SUM(DH28:DN28)</f>
        <v>71</v>
      </c>
      <c r="DP28" s="26">
        <f>DH28+DI28+DJ28*1.5+DK28*2.3+DL28*2+DM28*0.4+DN28*0.2</f>
        <v>72.7</v>
      </c>
      <c r="DQ28" s="68">
        <f>DG28</f>
        <v>0.66666666666666663</v>
      </c>
      <c r="DR28" s="10">
        <v>1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69">
        <f>SUM(DR28:DX28)</f>
        <v>1</v>
      </c>
      <c r="DZ28" s="26">
        <f>DR28+DS28+DT28*1.5+DU28*2.3+DV28*2+DW28*0.4+DX28*0.2</f>
        <v>1</v>
      </c>
      <c r="EA28" s="68">
        <f>DQ28</f>
        <v>0.66666666666666663</v>
      </c>
      <c r="EB28" s="10">
        <v>49</v>
      </c>
      <c r="EC28" s="10">
        <v>23</v>
      </c>
      <c r="ED28" s="10">
        <v>6</v>
      </c>
      <c r="EE28" s="10">
        <v>1</v>
      </c>
      <c r="EF28" s="10">
        <v>0</v>
      </c>
      <c r="EG28" s="10">
        <v>0</v>
      </c>
      <c r="EH28" s="10">
        <v>0</v>
      </c>
      <c r="EI28" s="69">
        <f>SUM(EB28:EH28)</f>
        <v>79</v>
      </c>
      <c r="EJ28" s="26">
        <f>EB28+EC28+ED28*1.5+EE28*2.3+EF28*2+EG28*0.4+EH28*0.2</f>
        <v>83.3</v>
      </c>
      <c r="EK28" s="68">
        <f>EA28</f>
        <v>0.66666666666666663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69">
        <f>SUM(EL28:ER28)</f>
        <v>0</v>
      </c>
      <c r="ET28" s="26">
        <f>EL28+EM28+EN28*1.5+EO28*2.3+EP28*2+EQ28*0.4+ER28*0.2</f>
        <v>0</v>
      </c>
      <c r="EU28" s="68">
        <f>EK28</f>
        <v>0.66666666666666663</v>
      </c>
      <c r="EV28" s="10">
        <v>91</v>
      </c>
      <c r="EW28" s="10">
        <v>12</v>
      </c>
      <c r="EX28" s="10">
        <v>3</v>
      </c>
      <c r="EY28" s="10">
        <v>0</v>
      </c>
      <c r="EZ28" s="10">
        <v>0</v>
      </c>
      <c r="FA28" s="10">
        <v>0</v>
      </c>
      <c r="FB28" s="10">
        <v>0</v>
      </c>
      <c r="FC28" s="69">
        <f>SUM(EV28:FB28)</f>
        <v>106</v>
      </c>
      <c r="FD28" s="26">
        <f>EV28+EW28+EX28*1.5+EY28*2.3+EZ28*2+FA28*0.4+FB28*0.2</f>
        <v>107.5</v>
      </c>
      <c r="FE28" s="68">
        <f>EU28</f>
        <v>0.66666666666666663</v>
      </c>
      <c r="FF28" s="10">
        <v>30</v>
      </c>
      <c r="FG28" s="10">
        <v>4</v>
      </c>
      <c r="FH28" s="10">
        <v>0</v>
      </c>
      <c r="FI28" s="10">
        <v>0</v>
      </c>
      <c r="FJ28" s="10">
        <v>1</v>
      </c>
      <c r="FK28" s="10">
        <v>2</v>
      </c>
      <c r="FL28" s="10">
        <v>0</v>
      </c>
      <c r="FM28" s="69">
        <f>SUM(FF28:FL28)</f>
        <v>37</v>
      </c>
      <c r="FN28" s="26">
        <f>FF28+FG28+FH28*1.5+FI28*2.3+FJ28*2+FK28*0.4+FL28*0.2</f>
        <v>36.799999999999997</v>
      </c>
      <c r="FO28" s="68">
        <f>FE28</f>
        <v>0.66666666666666663</v>
      </c>
      <c r="FP28" s="10">
        <v>45</v>
      </c>
      <c r="FQ28" s="10">
        <v>6</v>
      </c>
      <c r="FR28" s="10">
        <v>1</v>
      </c>
      <c r="FS28" s="10">
        <v>0</v>
      </c>
      <c r="FT28" s="10">
        <v>3</v>
      </c>
      <c r="FU28" s="10">
        <v>0</v>
      </c>
      <c r="FV28" s="10">
        <v>0</v>
      </c>
      <c r="FW28" s="69">
        <f>SUM(FP28:FV28)</f>
        <v>55</v>
      </c>
      <c r="FX28" s="26">
        <f>FP28+FQ28+FR28*1.5+FS28*2.3+FT28*2+FU28*0.4+FV28*0.2</f>
        <v>58.5</v>
      </c>
      <c r="FY28" s="68">
        <f>FO28</f>
        <v>0.66666666666666663</v>
      </c>
      <c r="FZ28" s="10">
        <v>143</v>
      </c>
      <c r="GA28" s="10">
        <v>24</v>
      </c>
      <c r="GB28" s="10">
        <v>5</v>
      </c>
      <c r="GC28" s="10">
        <v>3</v>
      </c>
      <c r="GD28" s="10">
        <v>0</v>
      </c>
      <c r="GE28" s="10">
        <v>0</v>
      </c>
      <c r="GF28" s="10">
        <v>0</v>
      </c>
      <c r="GG28" s="69">
        <f>SUM(FZ28:GF28)</f>
        <v>175</v>
      </c>
      <c r="GH28" s="26">
        <f>FZ28+GA28+GB28*1.5+GC28*2.3+GD28*2+GE28*0.4+GF28*0.2</f>
        <v>181.4</v>
      </c>
      <c r="GI28" s="68">
        <f>FY28</f>
        <v>0.66666666666666663</v>
      </c>
      <c r="GJ28" s="10">
        <v>0</v>
      </c>
      <c r="GK28" s="10">
        <v>0</v>
      </c>
      <c r="GL28" s="10">
        <v>0</v>
      </c>
      <c r="GM28" s="10">
        <v>0</v>
      </c>
      <c r="GN28" s="10">
        <v>0</v>
      </c>
      <c r="GO28" s="10">
        <v>0</v>
      </c>
      <c r="GP28" s="10">
        <v>0</v>
      </c>
      <c r="GQ28" s="69">
        <f>SUM(GJ28:GP28)</f>
        <v>0</v>
      </c>
      <c r="GR28" s="26">
        <f>GJ28+GK28+GL28*1.5+GM28*2.3+GN28*2+GO28*0.4+GP28*0.2</f>
        <v>0</v>
      </c>
      <c r="GS28" s="68">
        <f>GI28</f>
        <v>0.66666666666666663</v>
      </c>
      <c r="GT28" s="10">
        <v>111</v>
      </c>
      <c r="GU28" s="10">
        <v>17</v>
      </c>
      <c r="GV28" s="10">
        <v>0</v>
      </c>
      <c r="GW28" s="10">
        <v>4</v>
      </c>
      <c r="GX28" s="10">
        <v>0</v>
      </c>
      <c r="GY28" s="10">
        <v>1</v>
      </c>
      <c r="GZ28" s="10">
        <v>0</v>
      </c>
      <c r="HA28" s="69">
        <f>SUM(GT28:GZ28)</f>
        <v>133</v>
      </c>
      <c r="HB28" s="26">
        <f>GT28+GU28+GV28*1.5+GW28*2.3+GX28*2+GY28*0.4+GZ28*0.2</f>
        <v>137.6</v>
      </c>
      <c r="HC28" s="68">
        <f>GS28</f>
        <v>0.66666666666666663</v>
      </c>
      <c r="HD28" s="10">
        <v>0</v>
      </c>
      <c r="HE28" s="10">
        <v>0</v>
      </c>
      <c r="HF28" s="10">
        <v>0</v>
      </c>
      <c r="HG28" s="10">
        <v>0</v>
      </c>
      <c r="HH28" s="10">
        <v>0</v>
      </c>
      <c r="HI28" s="10">
        <v>0</v>
      </c>
      <c r="HJ28" s="10">
        <v>0</v>
      </c>
      <c r="HK28" s="69">
        <f>SUM(HD28:HJ28)</f>
        <v>0</v>
      </c>
      <c r="HL28" s="26">
        <f>HD28+HE28+HF28*1.5+HG28*2.3+HH28*2+HI28*0.4+HJ28*0.2</f>
        <v>0</v>
      </c>
      <c r="HM28" s="68">
        <f>HC28</f>
        <v>0.66666666666666663</v>
      </c>
      <c r="HN28" s="10">
        <v>69</v>
      </c>
      <c r="HO28" s="10">
        <v>17</v>
      </c>
      <c r="HP28" s="10">
        <v>1</v>
      </c>
      <c r="HQ28" s="10">
        <v>1</v>
      </c>
      <c r="HR28" s="10">
        <v>0</v>
      </c>
      <c r="HS28" s="10">
        <v>0</v>
      </c>
      <c r="HT28" s="10">
        <v>0</v>
      </c>
      <c r="HU28" s="69">
        <f>SUM(HN28:HT28)</f>
        <v>88</v>
      </c>
      <c r="HV28" s="26">
        <f>HN28+HO28+HP28*1.5+HQ28*2.3+HR28*2+HS28*0.4+HT28*0.2</f>
        <v>89.8</v>
      </c>
      <c r="HW28" s="68">
        <f>HM28</f>
        <v>0.66666666666666663</v>
      </c>
      <c r="HX28" s="10">
        <v>45</v>
      </c>
      <c r="HY28" s="10">
        <v>8</v>
      </c>
      <c r="HZ28" s="10">
        <v>4</v>
      </c>
      <c r="IA28" s="10">
        <v>0</v>
      </c>
      <c r="IB28" s="10">
        <v>0</v>
      </c>
      <c r="IC28" s="10">
        <v>1</v>
      </c>
      <c r="ID28" s="10">
        <v>0</v>
      </c>
      <c r="IE28" s="69">
        <f>SUM(HX28:ID28)</f>
        <v>58</v>
      </c>
      <c r="IF28" s="26">
        <f>HX28+HY28+HZ28*1.5+IA28*2.3+IB28*2+IC28*0.4+ID28*0.2</f>
        <v>59.4</v>
      </c>
      <c r="IG28" s="68">
        <f>HW28</f>
        <v>0.66666666666666663</v>
      </c>
      <c r="IH28" s="10">
        <v>0</v>
      </c>
      <c r="II28" s="10">
        <v>0</v>
      </c>
      <c r="IJ28" s="10">
        <v>0</v>
      </c>
      <c r="IK28" s="10">
        <v>0</v>
      </c>
      <c r="IL28" s="10">
        <v>0</v>
      </c>
      <c r="IM28" s="10">
        <v>0</v>
      </c>
      <c r="IN28" s="10">
        <v>0</v>
      </c>
      <c r="IO28" s="69">
        <f>SUM(IH28:IN28)</f>
        <v>0</v>
      </c>
      <c r="IP28" s="26">
        <f>IH28+II28+IJ28*1.5+IK28*2.3+IL28*2+IM28*0.4+IN28*0.2</f>
        <v>0</v>
      </c>
      <c r="IQ28" s="68">
        <f>IG28</f>
        <v>0.66666666666666663</v>
      </c>
      <c r="IR28" s="70">
        <f t="shared" ref="IR28:IX31" si="360">SUM(AP28,AZ28,DH28,FP28,HX28)</f>
        <v>162</v>
      </c>
      <c r="IS28" s="70">
        <f t="shared" si="360"/>
        <v>31</v>
      </c>
      <c r="IT28" s="70">
        <f t="shared" si="360"/>
        <v>7</v>
      </c>
      <c r="IU28" s="70">
        <f t="shared" si="360"/>
        <v>1</v>
      </c>
      <c r="IV28" s="70">
        <f t="shared" si="360"/>
        <v>3</v>
      </c>
      <c r="IW28" s="70">
        <f t="shared" si="360"/>
        <v>2</v>
      </c>
      <c r="IX28" s="70">
        <f t="shared" si="360"/>
        <v>0</v>
      </c>
      <c r="IY28" s="69">
        <f>SUM(IR28:IX28)</f>
        <v>206</v>
      </c>
      <c r="IZ28" s="26">
        <f>IR28+IS28+IT28*1.5+IU28*2.3+IV28*2+IW28*0.4+IX28*0.2</f>
        <v>212.60000000000002</v>
      </c>
      <c r="JA28" s="68">
        <f>IQ28</f>
        <v>0.66666666666666663</v>
      </c>
      <c r="JB28" s="70">
        <f t="shared" ref="JB28:JH31" si="361">SUM(B28,L28,V28,AF28,AP28)</f>
        <v>249</v>
      </c>
      <c r="JC28" s="70">
        <f t="shared" si="361"/>
        <v>30</v>
      </c>
      <c r="JD28" s="70">
        <f t="shared" si="361"/>
        <v>7</v>
      </c>
      <c r="JE28" s="70">
        <f t="shared" si="361"/>
        <v>1</v>
      </c>
      <c r="JF28" s="70">
        <f t="shared" si="361"/>
        <v>5</v>
      </c>
      <c r="JG28" s="70">
        <f t="shared" si="361"/>
        <v>6</v>
      </c>
      <c r="JH28" s="70">
        <f t="shared" si="361"/>
        <v>0</v>
      </c>
      <c r="JI28" s="69">
        <f>SUM(JB28:JH28)</f>
        <v>298</v>
      </c>
      <c r="JJ28" s="26">
        <f>JB28+JC28+JD28*1.5+JE28*2.3+JF28*2+JG28*0.4+JH28*0.2</f>
        <v>304.2</v>
      </c>
      <c r="JK28" s="68">
        <f>JA28</f>
        <v>0.66666666666666663</v>
      </c>
      <c r="JL28" s="70">
        <f t="shared" ref="JL28:JR31" si="362">SUM(AF28,CN28,CX28,FF28,HN28)</f>
        <v>127</v>
      </c>
      <c r="JM28" s="70">
        <f t="shared" si="362"/>
        <v>25</v>
      </c>
      <c r="JN28" s="70">
        <f t="shared" si="362"/>
        <v>3</v>
      </c>
      <c r="JO28" s="70">
        <f t="shared" si="362"/>
        <v>1</v>
      </c>
      <c r="JP28" s="70">
        <f t="shared" si="362"/>
        <v>2</v>
      </c>
      <c r="JQ28" s="70">
        <f t="shared" si="362"/>
        <v>2</v>
      </c>
      <c r="JR28" s="70">
        <f t="shared" si="362"/>
        <v>0</v>
      </c>
      <c r="JS28" s="69">
        <f>SUM(JL28:JR28)</f>
        <v>160</v>
      </c>
      <c r="JT28" s="26">
        <f>JL28+JM28+JN28*1.5+JO28*2.3+JP28*2+JQ28*0.4+JR28*0.2</f>
        <v>163.60000000000002</v>
      </c>
      <c r="JU28" s="68">
        <f>JK28</f>
        <v>0.66666666666666663</v>
      </c>
      <c r="JV28" s="70">
        <f t="shared" ref="JV28:KB31" si="363">SUM(AZ28,BJ28,BT28,CD28,CN28)</f>
        <v>215</v>
      </c>
      <c r="JW28" s="70">
        <f t="shared" si="363"/>
        <v>32</v>
      </c>
      <c r="JX28" s="70">
        <f t="shared" si="363"/>
        <v>2</v>
      </c>
      <c r="JY28" s="70">
        <f t="shared" si="363"/>
        <v>0</v>
      </c>
      <c r="JZ28" s="70">
        <f t="shared" si="363"/>
        <v>0</v>
      </c>
      <c r="KA28" s="70">
        <f t="shared" si="363"/>
        <v>1</v>
      </c>
      <c r="KB28" s="70">
        <f t="shared" si="363"/>
        <v>0</v>
      </c>
      <c r="KC28" s="69">
        <f>SUM(JV28:KB28)</f>
        <v>250</v>
      </c>
      <c r="KD28" s="26">
        <f>JV28+JW28+JX28*1.5+JY28*2.3+JZ28*2+KA28*0.4+KB28*0.2</f>
        <v>250.4</v>
      </c>
      <c r="KE28" s="68">
        <f>JU28</f>
        <v>0.66666666666666663</v>
      </c>
      <c r="KF28" s="70">
        <f t="shared" ref="KF28:KL31" si="364">SUM(V28,CD28,EL28,EV28,HD28)</f>
        <v>176</v>
      </c>
      <c r="KG28" s="70">
        <f t="shared" si="364"/>
        <v>22</v>
      </c>
      <c r="KH28" s="70">
        <f t="shared" si="364"/>
        <v>4</v>
      </c>
      <c r="KI28" s="70">
        <f t="shared" si="364"/>
        <v>1</v>
      </c>
      <c r="KJ28" s="70">
        <f t="shared" si="364"/>
        <v>2</v>
      </c>
      <c r="KK28" s="70">
        <f t="shared" si="364"/>
        <v>2</v>
      </c>
      <c r="KL28" s="70">
        <f t="shared" si="364"/>
        <v>0</v>
      </c>
      <c r="KM28" s="69">
        <f>SUM(KF28:KL28)</f>
        <v>207</v>
      </c>
      <c r="KN28" s="26">
        <f>KF28+KG28+KH28*1.5+KI28*2.3+KJ28*2+KK28*0.4+KL28*0.2</f>
        <v>211.10000000000002</v>
      </c>
      <c r="KO28" s="68">
        <f>KE28</f>
        <v>0.66666666666666663</v>
      </c>
      <c r="KP28" s="70">
        <f t="shared" ref="KP28:KV31" si="365">SUM(CX28,DH28,DR28,EB28,EL28)</f>
        <v>123</v>
      </c>
      <c r="KQ28" s="70">
        <f t="shared" si="365"/>
        <v>42</v>
      </c>
      <c r="KR28" s="70">
        <f t="shared" si="365"/>
        <v>8</v>
      </c>
      <c r="KS28" s="70">
        <f t="shared" si="365"/>
        <v>2</v>
      </c>
      <c r="KT28" s="70">
        <f t="shared" si="365"/>
        <v>1</v>
      </c>
      <c r="KU28" s="70">
        <f t="shared" si="365"/>
        <v>1</v>
      </c>
      <c r="KV28" s="70">
        <f t="shared" si="365"/>
        <v>0</v>
      </c>
      <c r="KW28" s="69">
        <f>SUM(KP28:KV28)</f>
        <v>177</v>
      </c>
      <c r="KX28" s="26">
        <f>KP28+KQ28+KR28*1.5+KS28*2.3+KT28*2+KU28*0.4+KV28*0.2</f>
        <v>184</v>
      </c>
      <c r="KY28" s="68">
        <f>KO28</f>
        <v>0.66666666666666663</v>
      </c>
      <c r="KZ28" s="70">
        <f t="shared" ref="KZ28:LF31" si="366">SUM(L28,BT28,EB28,GJ28,GT28)</f>
        <v>243</v>
      </c>
      <c r="LA28" s="70">
        <f t="shared" si="366"/>
        <v>48</v>
      </c>
      <c r="LB28" s="70">
        <f t="shared" si="366"/>
        <v>8</v>
      </c>
      <c r="LC28" s="70">
        <f t="shared" si="366"/>
        <v>5</v>
      </c>
      <c r="LD28" s="70">
        <f t="shared" si="366"/>
        <v>2</v>
      </c>
      <c r="LE28" s="70">
        <f t="shared" si="366"/>
        <v>6</v>
      </c>
      <c r="LF28" s="70">
        <f t="shared" si="366"/>
        <v>0</v>
      </c>
      <c r="LG28" s="69">
        <f>SUM(KZ28:LF28)</f>
        <v>312</v>
      </c>
      <c r="LH28" s="26">
        <f>KZ28+LA28+LB28*1.5+LC28*2.3+LD28*2+LE28*0.4+LF28*0.2</f>
        <v>320.89999999999998</v>
      </c>
      <c r="LI28" s="68">
        <f>KY28</f>
        <v>0.66666666666666663</v>
      </c>
      <c r="LJ28" s="70">
        <f t="shared" ref="LJ28:LP31" si="367">SUM(EV28,FF28,FP28,FZ28,GJ28)</f>
        <v>309</v>
      </c>
      <c r="LK28" s="70">
        <f t="shared" si="367"/>
        <v>46</v>
      </c>
      <c r="LL28" s="70">
        <f t="shared" si="367"/>
        <v>9</v>
      </c>
      <c r="LM28" s="70">
        <f t="shared" si="367"/>
        <v>3</v>
      </c>
      <c r="LN28" s="70">
        <f t="shared" si="367"/>
        <v>4</v>
      </c>
      <c r="LO28" s="70">
        <f t="shared" si="367"/>
        <v>2</v>
      </c>
      <c r="LP28" s="70">
        <f t="shared" si="367"/>
        <v>0</v>
      </c>
      <c r="LQ28" s="69">
        <f>SUM(LJ28:LP28)</f>
        <v>373</v>
      </c>
      <c r="LR28" s="26">
        <f>LJ28+LK28+LL28*1.5+LM28*2.3+LN28*2+LO28*0.4+LP28*0.2</f>
        <v>384.2</v>
      </c>
      <c r="LS28" s="68">
        <f>LI28</f>
        <v>0.66666666666666663</v>
      </c>
      <c r="LT28" s="70">
        <f t="shared" ref="LT28:LZ31" si="368">SUM(B28,BJ28,DR28,FZ28,IH28)</f>
        <v>413</v>
      </c>
      <c r="LU28" s="70">
        <f t="shared" si="368"/>
        <v>66</v>
      </c>
      <c r="LV28" s="70">
        <f t="shared" si="368"/>
        <v>9</v>
      </c>
      <c r="LW28" s="70">
        <f t="shared" si="368"/>
        <v>3</v>
      </c>
      <c r="LX28" s="70">
        <f t="shared" si="368"/>
        <v>1</v>
      </c>
      <c r="LY28" s="70">
        <f t="shared" si="368"/>
        <v>0</v>
      </c>
      <c r="LZ28" s="70">
        <f t="shared" si="368"/>
        <v>0</v>
      </c>
      <c r="MA28" s="69">
        <f>SUM(LT28:LZ28)</f>
        <v>492</v>
      </c>
      <c r="MB28" s="26">
        <f>LT28+LU28+LV28*1.5+LW28*2.3+LX28*2+LY28*0.4+LZ28*0.2</f>
        <v>501.4</v>
      </c>
      <c r="MC28" s="68">
        <f>LS28</f>
        <v>0.66666666666666663</v>
      </c>
      <c r="MD28" s="70">
        <f t="shared" ref="MD28:MJ31" si="369">SUM(GT28,HD28,HN28,HX28,IH28)</f>
        <v>225</v>
      </c>
      <c r="ME28" s="70">
        <f t="shared" si="369"/>
        <v>42</v>
      </c>
      <c r="MF28" s="70">
        <f t="shared" si="369"/>
        <v>5</v>
      </c>
      <c r="MG28" s="70">
        <f t="shared" si="369"/>
        <v>5</v>
      </c>
      <c r="MH28" s="70">
        <f t="shared" si="369"/>
        <v>0</v>
      </c>
      <c r="MI28" s="70">
        <f t="shared" si="369"/>
        <v>2</v>
      </c>
      <c r="MJ28" s="70">
        <f t="shared" si="369"/>
        <v>0</v>
      </c>
      <c r="MK28" s="69">
        <f>SUM(MD28:MJ28)</f>
        <v>279</v>
      </c>
      <c r="ML28" s="26">
        <f>MD28+ME28+MF28*1.5+MG28*2.3+MH28*2+MI28*0.4+MJ28*0.2</f>
        <v>286.8</v>
      </c>
      <c r="MM28" s="68">
        <f>MC28</f>
        <v>0.66666666666666663</v>
      </c>
      <c r="MN28" s="70">
        <f t="shared" ref="MN28:MT31" si="370">SUM(IR28,JL28,KF28,KZ28,LT28)</f>
        <v>1121</v>
      </c>
      <c r="MO28" s="70">
        <f t="shared" si="370"/>
        <v>192</v>
      </c>
      <c r="MP28" s="70">
        <f t="shared" si="370"/>
        <v>31</v>
      </c>
      <c r="MQ28" s="70">
        <f t="shared" si="370"/>
        <v>11</v>
      </c>
      <c r="MR28" s="70">
        <f t="shared" si="370"/>
        <v>10</v>
      </c>
      <c r="MS28" s="70">
        <f t="shared" si="370"/>
        <v>12</v>
      </c>
      <c r="MT28" s="70">
        <f t="shared" si="370"/>
        <v>0</v>
      </c>
      <c r="MU28" s="69">
        <f>SUM(MN28:MT28)</f>
        <v>1377</v>
      </c>
      <c r="MV28" s="26">
        <f>MN28+MO28+MP28*1.5+MQ28*2.3+MR28*2+MS28*0.4+MT28*0.2</f>
        <v>1409.6</v>
      </c>
    </row>
    <row r="29" spans="1:360" s="53" customFormat="1" ht="12.95" customHeight="1" x14ac:dyDescent="0.25">
      <c r="A29" s="68">
        <f t="shared" ref="A29:A31" si="371">A28+"00:15"</f>
        <v>0.67708333333333326</v>
      </c>
      <c r="B29" s="10">
        <v>121</v>
      </c>
      <c r="C29" s="10">
        <v>29</v>
      </c>
      <c r="D29" s="10">
        <v>6</v>
      </c>
      <c r="E29" s="10">
        <v>2</v>
      </c>
      <c r="F29" s="10">
        <v>7</v>
      </c>
      <c r="G29" s="10">
        <v>0</v>
      </c>
      <c r="H29" s="10">
        <v>0</v>
      </c>
      <c r="I29" s="69">
        <f>SUM(B29:H29)</f>
        <v>165</v>
      </c>
      <c r="J29" s="26">
        <f t="shared" ref="J29:J31" si="372">B29+C29+D29*1.5+E29*2.3+F29*2+G29*0.4+H29*0.2</f>
        <v>177.6</v>
      </c>
      <c r="K29" s="68">
        <f t="shared" ref="K29:K31" si="373">K28+"00:15"</f>
        <v>0.67708333333333326</v>
      </c>
      <c r="L29" s="10">
        <v>49</v>
      </c>
      <c r="M29" s="10">
        <v>7</v>
      </c>
      <c r="N29" s="10">
        <v>0</v>
      </c>
      <c r="O29" s="10">
        <v>1</v>
      </c>
      <c r="P29" s="10">
        <v>3</v>
      </c>
      <c r="Q29" s="10">
        <v>1</v>
      </c>
      <c r="R29" s="10">
        <v>0</v>
      </c>
      <c r="S29" s="69">
        <f>SUM(L29:R29)</f>
        <v>61</v>
      </c>
      <c r="T29" s="26">
        <f t="shared" ref="T29:T31" si="374">L29+M29+N29*1.5+O29*2.3+P29*2+Q29*0.4+R29*0.2</f>
        <v>64.7</v>
      </c>
      <c r="U29" s="68">
        <f t="shared" ref="U29:U31" si="375">U28+"00:15"</f>
        <v>0.67708333333333326</v>
      </c>
      <c r="V29" s="10">
        <v>68</v>
      </c>
      <c r="W29" s="10">
        <v>8</v>
      </c>
      <c r="X29" s="10">
        <v>3</v>
      </c>
      <c r="Y29" s="10">
        <v>0</v>
      </c>
      <c r="Z29" s="10">
        <v>2</v>
      </c>
      <c r="AA29" s="10">
        <v>1</v>
      </c>
      <c r="AB29" s="10">
        <v>0</v>
      </c>
      <c r="AC29" s="69">
        <f>SUM(V29:AB29)</f>
        <v>82</v>
      </c>
      <c r="AD29" s="26">
        <f t="shared" ref="AD29:AD31" si="376">V29+W29+X29*1.5+Y29*2.3+Z29*2+AA29*0.4+AB29*0.2</f>
        <v>84.9</v>
      </c>
      <c r="AE29" s="68">
        <f t="shared" ref="AE29:AE31" si="377">AE28+"00:15"</f>
        <v>0.67708333333333326</v>
      </c>
      <c r="AF29" s="10">
        <v>6</v>
      </c>
      <c r="AG29" s="10">
        <v>1</v>
      </c>
      <c r="AH29" s="10">
        <v>1</v>
      </c>
      <c r="AI29" s="10">
        <v>0</v>
      </c>
      <c r="AJ29" s="10">
        <v>0</v>
      </c>
      <c r="AK29" s="10">
        <v>0</v>
      </c>
      <c r="AL29" s="10">
        <v>0</v>
      </c>
      <c r="AM29" s="69">
        <f>SUM(AF29:AL29)</f>
        <v>8</v>
      </c>
      <c r="AN29" s="26">
        <f t="shared" ref="AN29:AN31" si="378">AF29+AG29+AH29*1.5+AI29*2.3+AJ29*2+AK29*0.4+AL29*0.2</f>
        <v>8.5</v>
      </c>
      <c r="AO29" s="68">
        <f t="shared" ref="AO29:AO31" si="379">AO28+"00:15"</f>
        <v>0.67708333333333326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69">
        <f>SUM(AP29:AV29)</f>
        <v>0</v>
      </c>
      <c r="AX29" s="26">
        <f t="shared" ref="AX29:AX31" si="380">AP29+AQ29+AR29*1.5+AS29*2.3+AT29*2+AU29*0.4+AV29*0.2</f>
        <v>0</v>
      </c>
      <c r="AY29" s="68">
        <f t="shared" ref="AY29:AY31" si="381">AY28+"00:15"</f>
        <v>0.67708333333333326</v>
      </c>
      <c r="AZ29" s="10">
        <v>15</v>
      </c>
      <c r="BA29" s="10">
        <v>0</v>
      </c>
      <c r="BB29" s="10">
        <v>1</v>
      </c>
      <c r="BC29" s="10">
        <v>0</v>
      </c>
      <c r="BD29" s="10">
        <v>0</v>
      </c>
      <c r="BE29" s="10">
        <v>1</v>
      </c>
      <c r="BF29" s="10">
        <v>0</v>
      </c>
      <c r="BG29" s="69">
        <f>SUM(AZ29:BF29)</f>
        <v>17</v>
      </c>
      <c r="BH29" s="26">
        <f t="shared" ref="BH29:BH31" si="382">AZ29+BA29+BB29*1.5+BC29*2.3+BD29*2+BE29*0.4+BF29*0.2</f>
        <v>16.899999999999999</v>
      </c>
      <c r="BI29" s="68">
        <f t="shared" ref="BI29:BI31" si="383">BI28+"00:15"</f>
        <v>0.67708333333333326</v>
      </c>
      <c r="BJ29" s="10">
        <v>97</v>
      </c>
      <c r="BK29" s="10">
        <v>17</v>
      </c>
      <c r="BL29" s="10">
        <v>3</v>
      </c>
      <c r="BM29" s="10">
        <v>0</v>
      </c>
      <c r="BN29" s="10">
        <v>0</v>
      </c>
      <c r="BO29" s="10">
        <v>0</v>
      </c>
      <c r="BP29" s="10">
        <v>0</v>
      </c>
      <c r="BQ29" s="69">
        <f>SUM(BJ29:BP29)</f>
        <v>117</v>
      </c>
      <c r="BR29" s="26">
        <f t="shared" ref="BR29:BR31" si="384">BJ29+BK29+BL29*1.5+BM29*2.3+BN29*2+BO29*0.4+BP29*0.2</f>
        <v>118.5</v>
      </c>
      <c r="BS29" s="68">
        <f t="shared" ref="BS29:BS31" si="385">BS28+"00:15"</f>
        <v>0.67708333333333326</v>
      </c>
      <c r="BT29" s="10">
        <v>52</v>
      </c>
      <c r="BU29" s="10">
        <v>3</v>
      </c>
      <c r="BV29" s="10">
        <v>1</v>
      </c>
      <c r="BW29" s="10">
        <v>0</v>
      </c>
      <c r="BX29" s="10">
        <v>0</v>
      </c>
      <c r="BY29" s="10">
        <v>0</v>
      </c>
      <c r="BZ29" s="10">
        <v>0</v>
      </c>
      <c r="CA29" s="69">
        <f>SUM(BT29:BZ29)</f>
        <v>56</v>
      </c>
      <c r="CB29" s="26">
        <f t="shared" ref="CB29:CB31" si="386">BT29+BU29+BV29*1.5+BW29*2.3+BX29*2+BY29*0.4+BZ29*0.2</f>
        <v>56.5</v>
      </c>
      <c r="CC29" s="68">
        <f t="shared" ref="CC29:CC31" si="387">CC28+"00:15"</f>
        <v>0.67708333333333326</v>
      </c>
      <c r="CD29" s="10">
        <v>7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69">
        <f>SUM(CD29:CJ29)</f>
        <v>7</v>
      </c>
      <c r="CL29" s="26">
        <f t="shared" ref="CL29:CL31" si="388">CD29+CE29+CF29*1.5+CG29*2.3+CH29*2+CI29*0.4+CJ29*0.2</f>
        <v>7</v>
      </c>
      <c r="CM29" s="68">
        <f t="shared" ref="CM29:CM31" si="389">CM28+"00:15"</f>
        <v>0.67708333333333326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69">
        <f>SUM(CN29:CT29)</f>
        <v>0</v>
      </c>
      <c r="CV29" s="26">
        <f t="shared" ref="CV29:CV31" si="390">CN29+CO29+CP29*1.5+CQ29*2.3+CR29*2+CS29*0.4+CT29*0.2</f>
        <v>0</v>
      </c>
      <c r="CW29" s="68">
        <f t="shared" ref="CW29:CW31" si="391">CW28+"00:15"</f>
        <v>0.67708333333333326</v>
      </c>
      <c r="CX29" s="10">
        <v>10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69">
        <f>SUM(CX29:DD29)</f>
        <v>10</v>
      </c>
      <c r="DF29" s="26">
        <f t="shared" ref="DF29:DF31" si="392">CX29+CY29+CZ29*1.5+DA29*2.3+DB29*2+DC29*0.4+DD29*0.2</f>
        <v>10</v>
      </c>
      <c r="DG29" s="68">
        <f t="shared" ref="DG29:DG31" si="393">DG28+"00:15"</f>
        <v>0.67708333333333326</v>
      </c>
      <c r="DH29" s="10">
        <v>73</v>
      </c>
      <c r="DI29" s="10">
        <v>14</v>
      </c>
      <c r="DJ29" s="10">
        <v>1</v>
      </c>
      <c r="DK29" s="10">
        <v>0</v>
      </c>
      <c r="DL29" s="10">
        <v>0</v>
      </c>
      <c r="DM29" s="10">
        <v>0</v>
      </c>
      <c r="DN29" s="10">
        <v>0</v>
      </c>
      <c r="DO29" s="69">
        <f>SUM(DH29:DN29)</f>
        <v>88</v>
      </c>
      <c r="DP29" s="26">
        <f t="shared" ref="DP29:DP31" si="394">DH29+DI29+DJ29*1.5+DK29*2.3+DL29*2+DM29*0.4+DN29*0.2</f>
        <v>88.5</v>
      </c>
      <c r="DQ29" s="68">
        <f t="shared" ref="DQ29:DQ31" si="395">DQ28+"00:15"</f>
        <v>0.67708333333333326</v>
      </c>
      <c r="DR29" s="10">
        <v>0</v>
      </c>
      <c r="DS29" s="10">
        <v>0</v>
      </c>
      <c r="DT29" s="10">
        <v>0</v>
      </c>
      <c r="DU29" s="10">
        <v>0</v>
      </c>
      <c r="DV29" s="10">
        <v>0</v>
      </c>
      <c r="DW29" s="10">
        <v>0</v>
      </c>
      <c r="DX29" s="10">
        <v>0</v>
      </c>
      <c r="DY29" s="69">
        <f>SUM(DR29:DX29)</f>
        <v>0</v>
      </c>
      <c r="DZ29" s="26">
        <f t="shared" ref="DZ29:DZ31" si="396">DR29+DS29+DT29*1.5+DU29*2.3+DV29*2+DW29*0.4+DX29*0.2</f>
        <v>0</v>
      </c>
      <c r="EA29" s="68">
        <f t="shared" ref="EA29:EA31" si="397">EA28+"00:15"</f>
        <v>0.67708333333333326</v>
      </c>
      <c r="EB29" s="10">
        <v>25</v>
      </c>
      <c r="EC29" s="10">
        <v>22</v>
      </c>
      <c r="ED29" s="10">
        <v>0</v>
      </c>
      <c r="EE29" s="10">
        <v>0</v>
      </c>
      <c r="EF29" s="10">
        <v>0</v>
      </c>
      <c r="EG29" s="10">
        <v>1</v>
      </c>
      <c r="EH29" s="10">
        <v>0</v>
      </c>
      <c r="EI29" s="69">
        <f>SUM(EB29:EH29)</f>
        <v>48</v>
      </c>
      <c r="EJ29" s="26">
        <f t="shared" ref="EJ29:EJ31" si="398">EB29+EC29+ED29*1.5+EE29*2.3+EF29*2+EG29*0.4+EH29*0.2</f>
        <v>47.4</v>
      </c>
      <c r="EK29" s="68">
        <f t="shared" ref="EK29:EK31" si="399">EK28+"00:15"</f>
        <v>0.67708333333333326</v>
      </c>
      <c r="EL29" s="10">
        <v>0</v>
      </c>
      <c r="EM29" s="10">
        <v>0</v>
      </c>
      <c r="EN29" s="10">
        <v>0</v>
      </c>
      <c r="EO29" s="10">
        <v>0</v>
      </c>
      <c r="EP29" s="10">
        <v>0</v>
      </c>
      <c r="EQ29" s="10">
        <v>0</v>
      </c>
      <c r="ER29" s="10">
        <v>0</v>
      </c>
      <c r="ES29" s="69">
        <f>SUM(EL29:ER29)</f>
        <v>0</v>
      </c>
      <c r="ET29" s="26">
        <f t="shared" ref="ET29:ET31" si="400">EL29+EM29+EN29*1.5+EO29*2.3+EP29*2+EQ29*0.4+ER29*0.2</f>
        <v>0</v>
      </c>
      <c r="EU29" s="68">
        <f t="shared" ref="EU29:EU31" si="401">EU28+"00:15"</f>
        <v>0.67708333333333326</v>
      </c>
      <c r="EV29" s="10">
        <v>88</v>
      </c>
      <c r="EW29" s="10">
        <v>21</v>
      </c>
      <c r="EX29" s="10">
        <v>1</v>
      </c>
      <c r="EY29" s="10">
        <v>1</v>
      </c>
      <c r="EZ29" s="10">
        <v>0</v>
      </c>
      <c r="FA29" s="10">
        <v>0</v>
      </c>
      <c r="FB29" s="10">
        <v>0</v>
      </c>
      <c r="FC29" s="69">
        <f>SUM(EV29:FB29)</f>
        <v>111</v>
      </c>
      <c r="FD29" s="26">
        <f t="shared" ref="FD29:FD31" si="402">EV29+EW29+EX29*1.5+EY29*2.3+EZ29*2+FA29*0.4+FB29*0.2</f>
        <v>112.8</v>
      </c>
      <c r="FE29" s="68">
        <f t="shared" ref="FE29:FE31" si="403">FE28+"00:15"</f>
        <v>0.67708333333333326</v>
      </c>
      <c r="FF29" s="10">
        <v>24</v>
      </c>
      <c r="FG29" s="10">
        <v>5</v>
      </c>
      <c r="FH29" s="10">
        <v>1</v>
      </c>
      <c r="FI29" s="10">
        <v>1</v>
      </c>
      <c r="FJ29" s="10">
        <v>0</v>
      </c>
      <c r="FK29" s="10">
        <v>2</v>
      </c>
      <c r="FL29" s="10">
        <v>0</v>
      </c>
      <c r="FM29" s="69">
        <f>SUM(FF29:FL29)</f>
        <v>33</v>
      </c>
      <c r="FN29" s="26">
        <f t="shared" ref="FN29:FN31" si="404">FF29+FG29+FH29*1.5+FI29*2.3+FJ29*2+FK29*0.4+FL29*0.2</f>
        <v>33.599999999999994</v>
      </c>
      <c r="FO29" s="68">
        <f t="shared" ref="FO29:FO31" si="405">FO28+"00:15"</f>
        <v>0.67708333333333326</v>
      </c>
      <c r="FP29" s="10">
        <v>38</v>
      </c>
      <c r="FQ29" s="10">
        <v>2</v>
      </c>
      <c r="FR29" s="10">
        <v>1</v>
      </c>
      <c r="FS29" s="10">
        <v>1</v>
      </c>
      <c r="FT29" s="10">
        <v>0</v>
      </c>
      <c r="FU29" s="10">
        <v>2</v>
      </c>
      <c r="FV29" s="10">
        <v>0</v>
      </c>
      <c r="FW29" s="69">
        <f>SUM(FP29:FV29)</f>
        <v>44</v>
      </c>
      <c r="FX29" s="26">
        <f t="shared" ref="FX29:FX31" si="406">FP29+FQ29+FR29*1.5+FS29*2.3+FT29*2+FU29*0.4+FV29*0.2</f>
        <v>44.599999999999994</v>
      </c>
      <c r="FY29" s="68">
        <f t="shared" ref="FY29:FY31" si="407">FY28+"00:15"</f>
        <v>0.67708333333333326</v>
      </c>
      <c r="FZ29" s="10">
        <v>158</v>
      </c>
      <c r="GA29" s="10">
        <v>25</v>
      </c>
      <c r="GB29" s="10">
        <v>2</v>
      </c>
      <c r="GC29" s="10">
        <v>2</v>
      </c>
      <c r="GD29" s="10">
        <v>1</v>
      </c>
      <c r="GE29" s="10">
        <v>2</v>
      </c>
      <c r="GF29" s="10">
        <v>0</v>
      </c>
      <c r="GG29" s="69">
        <f>SUM(FZ29:GF29)</f>
        <v>190</v>
      </c>
      <c r="GH29" s="26">
        <f t="shared" ref="GH29:GH31" si="408">FZ29+GA29+GB29*1.5+GC29*2.3+GD29*2+GE29*0.4+GF29*0.2</f>
        <v>193.4</v>
      </c>
      <c r="GI29" s="68">
        <f t="shared" ref="GI29:GI31" si="409">GI28+"00:15"</f>
        <v>0.67708333333333326</v>
      </c>
      <c r="GJ29" s="10">
        <v>1</v>
      </c>
      <c r="GK29" s="10">
        <v>0</v>
      </c>
      <c r="GL29" s="10">
        <v>0</v>
      </c>
      <c r="GM29" s="10">
        <v>0</v>
      </c>
      <c r="GN29" s="10">
        <v>0</v>
      </c>
      <c r="GO29" s="10">
        <v>0</v>
      </c>
      <c r="GP29" s="10">
        <v>0</v>
      </c>
      <c r="GQ29" s="69">
        <f>SUM(GJ29:GP29)</f>
        <v>1</v>
      </c>
      <c r="GR29" s="26">
        <f t="shared" ref="GR29:GR31" si="410">GJ29+GK29+GL29*1.5+GM29*2.3+GN29*2+GO29*0.4+GP29*0.2</f>
        <v>1</v>
      </c>
      <c r="GS29" s="68">
        <f t="shared" ref="GS29:GS31" si="411">GS28+"00:15"</f>
        <v>0.67708333333333326</v>
      </c>
      <c r="GT29" s="10">
        <v>118</v>
      </c>
      <c r="GU29" s="10">
        <v>23</v>
      </c>
      <c r="GV29" s="10">
        <v>7</v>
      </c>
      <c r="GW29" s="10">
        <v>0</v>
      </c>
      <c r="GX29" s="10">
        <v>0</v>
      </c>
      <c r="GY29" s="10">
        <v>0</v>
      </c>
      <c r="GZ29" s="10">
        <v>0</v>
      </c>
      <c r="HA29" s="69">
        <f>SUM(GT29:GZ29)</f>
        <v>148</v>
      </c>
      <c r="HB29" s="26">
        <f t="shared" ref="HB29:HB31" si="412">GT29+GU29+GV29*1.5+GW29*2.3+GX29*2+GY29*0.4+GZ29*0.2</f>
        <v>151.5</v>
      </c>
      <c r="HC29" s="68">
        <f t="shared" ref="HC29:HC31" si="413">HC28+"00:15"</f>
        <v>0.67708333333333326</v>
      </c>
      <c r="HD29" s="10">
        <v>0</v>
      </c>
      <c r="HE29" s="10">
        <v>0</v>
      </c>
      <c r="HF29" s="10">
        <v>0</v>
      </c>
      <c r="HG29" s="10">
        <v>0</v>
      </c>
      <c r="HH29" s="10">
        <v>0</v>
      </c>
      <c r="HI29" s="10">
        <v>0</v>
      </c>
      <c r="HJ29" s="10">
        <v>0</v>
      </c>
      <c r="HK29" s="69">
        <f>SUM(HD29:HJ29)</f>
        <v>0</v>
      </c>
      <c r="HL29" s="26">
        <f t="shared" ref="HL29:HL31" si="414">HD29+HE29+HF29*1.5+HG29*2.3+HH29*2+HI29*0.4+HJ29*0.2</f>
        <v>0</v>
      </c>
      <c r="HM29" s="68">
        <f t="shared" ref="HM29:HM31" si="415">HM28+"00:15"</f>
        <v>0.67708333333333326</v>
      </c>
      <c r="HN29" s="10">
        <v>118</v>
      </c>
      <c r="HO29" s="10">
        <v>20</v>
      </c>
      <c r="HP29" s="10">
        <v>3</v>
      </c>
      <c r="HQ29" s="10">
        <v>0</v>
      </c>
      <c r="HR29" s="10">
        <v>0</v>
      </c>
      <c r="HS29" s="10">
        <v>0</v>
      </c>
      <c r="HT29" s="10">
        <v>0</v>
      </c>
      <c r="HU29" s="69">
        <f>SUM(HN29:HT29)</f>
        <v>141</v>
      </c>
      <c r="HV29" s="26">
        <f t="shared" ref="HV29:HV31" si="416">HN29+HO29+HP29*1.5+HQ29*2.3+HR29*2+HS29*0.4+HT29*0.2</f>
        <v>142.5</v>
      </c>
      <c r="HW29" s="68">
        <f t="shared" ref="HW29:HW31" si="417">HW28+"00:15"</f>
        <v>0.67708333333333326</v>
      </c>
      <c r="HX29" s="10">
        <v>47</v>
      </c>
      <c r="HY29" s="10">
        <v>7</v>
      </c>
      <c r="HZ29" s="10">
        <v>3</v>
      </c>
      <c r="IA29" s="10">
        <v>1</v>
      </c>
      <c r="IB29" s="10">
        <v>0</v>
      </c>
      <c r="IC29" s="10">
        <v>0</v>
      </c>
      <c r="ID29" s="10">
        <v>0</v>
      </c>
      <c r="IE29" s="69">
        <f>SUM(HX29:ID29)</f>
        <v>58</v>
      </c>
      <c r="IF29" s="26">
        <f t="shared" ref="IF29:IF31" si="418">HX29+HY29+HZ29*1.5+IA29*2.3+IB29*2+IC29*0.4+ID29*0.2</f>
        <v>60.8</v>
      </c>
      <c r="IG29" s="68">
        <f t="shared" ref="IG29:IG31" si="419">IG28+"00:15"</f>
        <v>0.67708333333333326</v>
      </c>
      <c r="IH29" s="10">
        <v>0</v>
      </c>
      <c r="II29" s="10">
        <v>0</v>
      </c>
      <c r="IJ29" s="10">
        <v>0</v>
      </c>
      <c r="IK29" s="10">
        <v>0</v>
      </c>
      <c r="IL29" s="10">
        <v>0</v>
      </c>
      <c r="IM29" s="10">
        <v>0</v>
      </c>
      <c r="IN29" s="10">
        <v>0</v>
      </c>
      <c r="IO29" s="69">
        <f>SUM(IH29:IN29)</f>
        <v>0</v>
      </c>
      <c r="IP29" s="26">
        <f t="shared" ref="IP29:IP31" si="420">IH29+II29+IJ29*1.5+IK29*2.3+IL29*2+IM29*0.4+IN29*0.2</f>
        <v>0</v>
      </c>
      <c r="IQ29" s="68">
        <f t="shared" ref="IQ29:IQ31" si="421">IQ28+"00:15"</f>
        <v>0.67708333333333326</v>
      </c>
      <c r="IR29" s="70">
        <f t="shared" si="360"/>
        <v>173</v>
      </c>
      <c r="IS29" s="70">
        <f t="shared" si="360"/>
        <v>23</v>
      </c>
      <c r="IT29" s="70">
        <f t="shared" si="360"/>
        <v>6</v>
      </c>
      <c r="IU29" s="70">
        <f t="shared" si="360"/>
        <v>2</v>
      </c>
      <c r="IV29" s="70">
        <f t="shared" si="360"/>
        <v>0</v>
      </c>
      <c r="IW29" s="70">
        <f t="shared" si="360"/>
        <v>3</v>
      </c>
      <c r="IX29" s="70">
        <f t="shared" si="360"/>
        <v>0</v>
      </c>
      <c r="IY29" s="69">
        <f>SUM(IR29:IX29)</f>
        <v>207</v>
      </c>
      <c r="IZ29" s="26">
        <f t="shared" ref="IZ29:IZ31" si="422">IR29+IS29+IT29*1.5+IU29*2.3+IV29*2+IW29*0.4+IX29*0.2</f>
        <v>210.79999999999998</v>
      </c>
      <c r="JA29" s="68">
        <f t="shared" ref="JA29:JA31" si="423">JA28+"00:15"</f>
        <v>0.67708333333333326</v>
      </c>
      <c r="JB29" s="70">
        <f t="shared" si="361"/>
        <v>244</v>
      </c>
      <c r="JC29" s="70">
        <f t="shared" si="361"/>
        <v>45</v>
      </c>
      <c r="JD29" s="70">
        <f t="shared" si="361"/>
        <v>10</v>
      </c>
      <c r="JE29" s="70">
        <f t="shared" si="361"/>
        <v>3</v>
      </c>
      <c r="JF29" s="70">
        <f t="shared" si="361"/>
        <v>12</v>
      </c>
      <c r="JG29" s="70">
        <f t="shared" si="361"/>
        <v>2</v>
      </c>
      <c r="JH29" s="70">
        <f t="shared" si="361"/>
        <v>0</v>
      </c>
      <c r="JI29" s="69">
        <f>SUM(JB29:JH29)</f>
        <v>316</v>
      </c>
      <c r="JJ29" s="26">
        <f t="shared" ref="JJ29:JJ31" si="424">JB29+JC29+JD29*1.5+JE29*2.3+JF29*2+JG29*0.4+JH29*0.2</f>
        <v>335.7</v>
      </c>
      <c r="JK29" s="68">
        <f t="shared" ref="JK29:JK31" si="425">JK28+"00:15"</f>
        <v>0.67708333333333326</v>
      </c>
      <c r="JL29" s="70">
        <f t="shared" si="362"/>
        <v>158</v>
      </c>
      <c r="JM29" s="70">
        <f t="shared" si="362"/>
        <v>26</v>
      </c>
      <c r="JN29" s="70">
        <f t="shared" si="362"/>
        <v>5</v>
      </c>
      <c r="JO29" s="70">
        <f t="shared" si="362"/>
        <v>1</v>
      </c>
      <c r="JP29" s="70">
        <f t="shared" si="362"/>
        <v>0</v>
      </c>
      <c r="JQ29" s="70">
        <f t="shared" si="362"/>
        <v>2</v>
      </c>
      <c r="JR29" s="70">
        <f t="shared" si="362"/>
        <v>0</v>
      </c>
      <c r="JS29" s="69">
        <f>SUM(JL29:JR29)</f>
        <v>192</v>
      </c>
      <c r="JT29" s="26">
        <f t="shared" ref="JT29:JT31" si="426">JL29+JM29+JN29*1.5+JO29*2.3+JP29*2+JQ29*0.4+JR29*0.2</f>
        <v>194.60000000000002</v>
      </c>
      <c r="JU29" s="68">
        <f t="shared" ref="JU29:JU31" si="427">JU28+"00:15"</f>
        <v>0.67708333333333326</v>
      </c>
      <c r="JV29" s="70">
        <f t="shared" si="363"/>
        <v>171</v>
      </c>
      <c r="JW29" s="70">
        <f t="shared" si="363"/>
        <v>20</v>
      </c>
      <c r="JX29" s="70">
        <f t="shared" si="363"/>
        <v>5</v>
      </c>
      <c r="JY29" s="70">
        <f t="shared" si="363"/>
        <v>0</v>
      </c>
      <c r="JZ29" s="70">
        <f t="shared" si="363"/>
        <v>0</v>
      </c>
      <c r="KA29" s="70">
        <f t="shared" si="363"/>
        <v>1</v>
      </c>
      <c r="KB29" s="70">
        <f t="shared" si="363"/>
        <v>0</v>
      </c>
      <c r="KC29" s="69">
        <f>SUM(JV29:KB29)</f>
        <v>197</v>
      </c>
      <c r="KD29" s="26">
        <f t="shared" ref="KD29:KD31" si="428">JV29+JW29+JX29*1.5+JY29*2.3+JZ29*2+KA29*0.4+KB29*0.2</f>
        <v>198.9</v>
      </c>
      <c r="KE29" s="68">
        <f t="shared" ref="KE29:KE31" si="429">KE28+"00:15"</f>
        <v>0.67708333333333326</v>
      </c>
      <c r="KF29" s="70">
        <f t="shared" si="364"/>
        <v>163</v>
      </c>
      <c r="KG29" s="70">
        <f t="shared" si="364"/>
        <v>29</v>
      </c>
      <c r="KH29" s="70">
        <f t="shared" si="364"/>
        <v>4</v>
      </c>
      <c r="KI29" s="70">
        <f t="shared" si="364"/>
        <v>1</v>
      </c>
      <c r="KJ29" s="70">
        <f t="shared" si="364"/>
        <v>2</v>
      </c>
      <c r="KK29" s="70">
        <f t="shared" si="364"/>
        <v>1</v>
      </c>
      <c r="KL29" s="70">
        <f t="shared" si="364"/>
        <v>0</v>
      </c>
      <c r="KM29" s="69">
        <f>SUM(KF29:KL29)</f>
        <v>200</v>
      </c>
      <c r="KN29" s="26">
        <f t="shared" ref="KN29:KN31" si="430">KF29+KG29+KH29*1.5+KI29*2.3+KJ29*2+KK29*0.4+KL29*0.2</f>
        <v>204.70000000000002</v>
      </c>
      <c r="KO29" s="68">
        <f t="shared" ref="KO29:KO31" si="431">KO28+"00:15"</f>
        <v>0.67708333333333326</v>
      </c>
      <c r="KP29" s="70">
        <f t="shared" si="365"/>
        <v>108</v>
      </c>
      <c r="KQ29" s="70">
        <f t="shared" si="365"/>
        <v>36</v>
      </c>
      <c r="KR29" s="70">
        <f t="shared" si="365"/>
        <v>1</v>
      </c>
      <c r="KS29" s="70">
        <f t="shared" si="365"/>
        <v>0</v>
      </c>
      <c r="KT29" s="70">
        <f t="shared" si="365"/>
        <v>0</v>
      </c>
      <c r="KU29" s="70">
        <f t="shared" si="365"/>
        <v>1</v>
      </c>
      <c r="KV29" s="70">
        <f t="shared" si="365"/>
        <v>0</v>
      </c>
      <c r="KW29" s="69">
        <f>SUM(KP29:KV29)</f>
        <v>146</v>
      </c>
      <c r="KX29" s="26">
        <f t="shared" ref="KX29:KX31" si="432">KP29+KQ29+KR29*1.5+KS29*2.3+KT29*2+KU29*0.4+KV29*0.2</f>
        <v>145.9</v>
      </c>
      <c r="KY29" s="68">
        <f t="shared" ref="KY29:KY31" si="433">KY28+"00:15"</f>
        <v>0.67708333333333326</v>
      </c>
      <c r="KZ29" s="70">
        <f t="shared" si="366"/>
        <v>245</v>
      </c>
      <c r="LA29" s="70">
        <f t="shared" si="366"/>
        <v>55</v>
      </c>
      <c r="LB29" s="70">
        <f t="shared" si="366"/>
        <v>8</v>
      </c>
      <c r="LC29" s="70">
        <f t="shared" si="366"/>
        <v>1</v>
      </c>
      <c r="LD29" s="70">
        <f t="shared" si="366"/>
        <v>3</v>
      </c>
      <c r="LE29" s="70">
        <f t="shared" si="366"/>
        <v>2</v>
      </c>
      <c r="LF29" s="70">
        <f t="shared" si="366"/>
        <v>0</v>
      </c>
      <c r="LG29" s="69">
        <f>SUM(KZ29:LF29)</f>
        <v>314</v>
      </c>
      <c r="LH29" s="26">
        <f t="shared" ref="LH29:LH31" si="434">KZ29+LA29+LB29*1.5+LC29*2.3+LD29*2+LE29*0.4+LF29*0.2</f>
        <v>321.10000000000002</v>
      </c>
      <c r="LI29" s="68">
        <f t="shared" ref="LI29:LI31" si="435">LI28+"00:15"</f>
        <v>0.67708333333333326</v>
      </c>
      <c r="LJ29" s="70">
        <f t="shared" si="367"/>
        <v>309</v>
      </c>
      <c r="LK29" s="70">
        <f t="shared" si="367"/>
        <v>53</v>
      </c>
      <c r="LL29" s="70">
        <f t="shared" si="367"/>
        <v>5</v>
      </c>
      <c r="LM29" s="70">
        <f t="shared" si="367"/>
        <v>5</v>
      </c>
      <c r="LN29" s="70">
        <f t="shared" si="367"/>
        <v>1</v>
      </c>
      <c r="LO29" s="70">
        <f t="shared" si="367"/>
        <v>6</v>
      </c>
      <c r="LP29" s="70">
        <f t="shared" si="367"/>
        <v>0</v>
      </c>
      <c r="LQ29" s="69">
        <f>SUM(LJ29:LP29)</f>
        <v>379</v>
      </c>
      <c r="LR29" s="26">
        <f t="shared" ref="LR29:LR31" si="436">LJ29+LK29+LL29*1.5+LM29*2.3+LN29*2+LO29*0.4+LP29*0.2</f>
        <v>385.4</v>
      </c>
      <c r="LS29" s="68">
        <f t="shared" ref="LS29:LS31" si="437">LS28+"00:15"</f>
        <v>0.67708333333333326</v>
      </c>
      <c r="LT29" s="70">
        <f t="shared" si="368"/>
        <v>376</v>
      </c>
      <c r="LU29" s="70">
        <f t="shared" si="368"/>
        <v>71</v>
      </c>
      <c r="LV29" s="70">
        <f t="shared" si="368"/>
        <v>11</v>
      </c>
      <c r="LW29" s="70">
        <f t="shared" si="368"/>
        <v>4</v>
      </c>
      <c r="LX29" s="70">
        <f t="shared" si="368"/>
        <v>8</v>
      </c>
      <c r="LY29" s="70">
        <f t="shared" si="368"/>
        <v>2</v>
      </c>
      <c r="LZ29" s="70">
        <f t="shared" si="368"/>
        <v>0</v>
      </c>
      <c r="MA29" s="69">
        <f>SUM(LT29:LZ29)</f>
        <v>472</v>
      </c>
      <c r="MB29" s="26">
        <f t="shared" ref="MB29:MB31" si="438">LT29+LU29+LV29*1.5+LW29*2.3+LX29*2+LY29*0.4+LZ29*0.2</f>
        <v>489.5</v>
      </c>
      <c r="MC29" s="68">
        <f t="shared" ref="MC29:MC31" si="439">MC28+"00:15"</f>
        <v>0.67708333333333326</v>
      </c>
      <c r="MD29" s="70">
        <f t="shared" si="369"/>
        <v>283</v>
      </c>
      <c r="ME29" s="70">
        <f t="shared" si="369"/>
        <v>50</v>
      </c>
      <c r="MF29" s="70">
        <f t="shared" si="369"/>
        <v>13</v>
      </c>
      <c r="MG29" s="70">
        <f t="shared" si="369"/>
        <v>1</v>
      </c>
      <c r="MH29" s="70">
        <f t="shared" si="369"/>
        <v>0</v>
      </c>
      <c r="MI29" s="70">
        <f t="shared" si="369"/>
        <v>0</v>
      </c>
      <c r="MJ29" s="70">
        <f t="shared" si="369"/>
        <v>0</v>
      </c>
      <c r="MK29" s="69">
        <f>SUM(MD29:MJ29)</f>
        <v>347</v>
      </c>
      <c r="ML29" s="26">
        <f t="shared" ref="ML29:ML31" si="440">MD29+ME29+MF29*1.5+MG29*2.3+MH29*2+MI29*0.4+MJ29*0.2</f>
        <v>354.8</v>
      </c>
      <c r="MM29" s="68">
        <f t="shared" ref="MM29:MM31" si="441">MM28+"00:15"</f>
        <v>0.67708333333333326</v>
      </c>
      <c r="MN29" s="70">
        <f t="shared" si="370"/>
        <v>1115</v>
      </c>
      <c r="MO29" s="70">
        <f t="shared" si="370"/>
        <v>204</v>
      </c>
      <c r="MP29" s="70">
        <f t="shared" si="370"/>
        <v>34</v>
      </c>
      <c r="MQ29" s="70">
        <f t="shared" si="370"/>
        <v>9</v>
      </c>
      <c r="MR29" s="70">
        <f t="shared" si="370"/>
        <v>13</v>
      </c>
      <c r="MS29" s="70">
        <f t="shared" si="370"/>
        <v>10</v>
      </c>
      <c r="MT29" s="70">
        <f t="shared" si="370"/>
        <v>0</v>
      </c>
      <c r="MU29" s="69">
        <f>SUM(MN29:MT29)</f>
        <v>1385</v>
      </c>
      <c r="MV29" s="26">
        <f t="shared" ref="MV29:MV31" si="442">MN29+MO29+MP29*1.5+MQ29*2.3+MR29*2+MS29*0.4+MT29*0.2</f>
        <v>1420.7</v>
      </c>
    </row>
    <row r="30" spans="1:360" s="53" customFormat="1" ht="12.95" customHeight="1" x14ac:dyDescent="0.25">
      <c r="A30" s="68">
        <f t="shared" si="371"/>
        <v>0.68749999999999989</v>
      </c>
      <c r="B30" s="10">
        <v>106</v>
      </c>
      <c r="C30" s="10">
        <v>19</v>
      </c>
      <c r="D30" s="10">
        <v>3</v>
      </c>
      <c r="E30" s="10">
        <v>4</v>
      </c>
      <c r="F30" s="10">
        <v>0</v>
      </c>
      <c r="G30" s="10">
        <v>2</v>
      </c>
      <c r="H30" s="10">
        <v>0</v>
      </c>
      <c r="I30" s="69">
        <f>SUM(B30:H30)</f>
        <v>134</v>
      </c>
      <c r="J30" s="26">
        <f t="shared" si="372"/>
        <v>139.5</v>
      </c>
      <c r="K30" s="68">
        <f t="shared" si="373"/>
        <v>0.68749999999999989</v>
      </c>
      <c r="L30" s="10">
        <v>28</v>
      </c>
      <c r="M30" s="10">
        <v>4</v>
      </c>
      <c r="N30" s="10">
        <v>1</v>
      </c>
      <c r="O30" s="10">
        <v>1</v>
      </c>
      <c r="P30" s="10">
        <v>0</v>
      </c>
      <c r="Q30" s="10">
        <v>2</v>
      </c>
      <c r="R30" s="10">
        <v>0</v>
      </c>
      <c r="S30" s="69">
        <f>SUM(L30:R30)</f>
        <v>36</v>
      </c>
      <c r="T30" s="26">
        <f t="shared" si="374"/>
        <v>36.599999999999994</v>
      </c>
      <c r="U30" s="68">
        <f t="shared" si="375"/>
        <v>0.68749999999999989</v>
      </c>
      <c r="V30" s="10">
        <v>75</v>
      </c>
      <c r="W30" s="10">
        <v>4</v>
      </c>
      <c r="X30" s="10">
        <v>4</v>
      </c>
      <c r="Y30" s="10">
        <v>1</v>
      </c>
      <c r="Z30" s="10">
        <v>0</v>
      </c>
      <c r="AA30" s="10">
        <v>0</v>
      </c>
      <c r="AB30" s="10">
        <v>0</v>
      </c>
      <c r="AC30" s="69">
        <f>SUM(V30:AB30)</f>
        <v>84</v>
      </c>
      <c r="AD30" s="26">
        <f t="shared" si="376"/>
        <v>87.3</v>
      </c>
      <c r="AE30" s="68">
        <f t="shared" si="377"/>
        <v>0.68749999999999989</v>
      </c>
      <c r="AF30" s="10">
        <v>5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69">
        <f>SUM(AF30:AL30)</f>
        <v>5</v>
      </c>
      <c r="AN30" s="26">
        <f t="shared" si="378"/>
        <v>5</v>
      </c>
      <c r="AO30" s="68">
        <f t="shared" si="379"/>
        <v>0.68749999999999989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69">
        <f>SUM(AP30:AV30)</f>
        <v>0</v>
      </c>
      <c r="AX30" s="26">
        <f t="shared" si="380"/>
        <v>0</v>
      </c>
      <c r="AY30" s="68">
        <f t="shared" si="381"/>
        <v>0.68749999999999989</v>
      </c>
      <c r="AZ30" s="10">
        <v>22</v>
      </c>
      <c r="BA30" s="10">
        <v>4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69">
        <f>SUM(AZ30:BF30)</f>
        <v>26</v>
      </c>
      <c r="BH30" s="26">
        <f t="shared" si="382"/>
        <v>26</v>
      </c>
      <c r="BI30" s="68">
        <f t="shared" si="383"/>
        <v>0.68749999999999989</v>
      </c>
      <c r="BJ30" s="10">
        <v>106</v>
      </c>
      <c r="BK30" s="10">
        <v>19</v>
      </c>
      <c r="BL30" s="10">
        <v>2</v>
      </c>
      <c r="BM30" s="10">
        <v>0</v>
      </c>
      <c r="BN30" s="10">
        <v>0</v>
      </c>
      <c r="BO30" s="10">
        <v>0</v>
      </c>
      <c r="BP30" s="10">
        <v>0</v>
      </c>
      <c r="BQ30" s="69">
        <f>SUM(BJ30:BP30)</f>
        <v>127</v>
      </c>
      <c r="BR30" s="26">
        <f t="shared" si="384"/>
        <v>128</v>
      </c>
      <c r="BS30" s="68">
        <f t="shared" si="385"/>
        <v>0.68749999999999989</v>
      </c>
      <c r="BT30" s="10">
        <v>69</v>
      </c>
      <c r="BU30" s="10">
        <v>1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69">
        <f>SUM(BT30:BZ30)</f>
        <v>70</v>
      </c>
      <c r="CB30" s="26">
        <f t="shared" si="386"/>
        <v>70</v>
      </c>
      <c r="CC30" s="68">
        <f t="shared" si="387"/>
        <v>0.68749999999999989</v>
      </c>
      <c r="CD30" s="10">
        <v>5</v>
      </c>
      <c r="CE30" s="10">
        <v>3</v>
      </c>
      <c r="CF30" s="10">
        <v>0</v>
      </c>
      <c r="CG30" s="10">
        <v>0</v>
      </c>
      <c r="CH30" s="10">
        <v>0</v>
      </c>
      <c r="CI30" s="10">
        <v>0</v>
      </c>
      <c r="CJ30" s="10">
        <v>0</v>
      </c>
      <c r="CK30" s="69">
        <f>SUM(CD30:CJ30)</f>
        <v>8</v>
      </c>
      <c r="CL30" s="26">
        <f t="shared" si="388"/>
        <v>8</v>
      </c>
      <c r="CM30" s="68">
        <f t="shared" si="389"/>
        <v>0.68749999999999989</v>
      </c>
      <c r="CN30" s="10">
        <v>0</v>
      </c>
      <c r="CO30" s="10">
        <v>0</v>
      </c>
      <c r="CP30" s="10">
        <v>0</v>
      </c>
      <c r="CQ30" s="10">
        <v>0</v>
      </c>
      <c r="CR30" s="10">
        <v>0</v>
      </c>
      <c r="CS30" s="10">
        <v>0</v>
      </c>
      <c r="CT30" s="10">
        <v>0</v>
      </c>
      <c r="CU30" s="69">
        <f>SUM(CN30:CT30)</f>
        <v>0</v>
      </c>
      <c r="CV30" s="26">
        <f t="shared" si="390"/>
        <v>0</v>
      </c>
      <c r="CW30" s="68">
        <f t="shared" si="391"/>
        <v>0.68749999999999989</v>
      </c>
      <c r="CX30" s="10">
        <v>13</v>
      </c>
      <c r="CY30" s="10">
        <v>1</v>
      </c>
      <c r="CZ30" s="10">
        <v>0</v>
      </c>
      <c r="DA30" s="10">
        <v>0</v>
      </c>
      <c r="DB30" s="10">
        <v>0</v>
      </c>
      <c r="DC30" s="10">
        <v>0</v>
      </c>
      <c r="DD30" s="10">
        <v>0</v>
      </c>
      <c r="DE30" s="69">
        <f>SUM(CX30:DD30)</f>
        <v>14</v>
      </c>
      <c r="DF30" s="26">
        <f t="shared" si="392"/>
        <v>14</v>
      </c>
      <c r="DG30" s="68">
        <f t="shared" si="393"/>
        <v>0.68749999999999989</v>
      </c>
      <c r="DH30" s="10">
        <v>56</v>
      </c>
      <c r="DI30" s="10">
        <v>8</v>
      </c>
      <c r="DJ30" s="10">
        <v>1</v>
      </c>
      <c r="DK30" s="10">
        <v>1</v>
      </c>
      <c r="DL30" s="10">
        <v>0</v>
      </c>
      <c r="DM30" s="10">
        <v>0</v>
      </c>
      <c r="DN30" s="10">
        <v>0</v>
      </c>
      <c r="DO30" s="69">
        <f>SUM(DH30:DN30)</f>
        <v>66</v>
      </c>
      <c r="DP30" s="26">
        <f t="shared" si="394"/>
        <v>67.8</v>
      </c>
      <c r="DQ30" s="68">
        <f t="shared" si="395"/>
        <v>0.68749999999999989</v>
      </c>
      <c r="DR30" s="10">
        <v>0</v>
      </c>
      <c r="DS30" s="10">
        <v>0</v>
      </c>
      <c r="DT30" s="10">
        <v>0</v>
      </c>
      <c r="DU30" s="10">
        <v>0</v>
      </c>
      <c r="DV30" s="10">
        <v>0</v>
      </c>
      <c r="DW30" s="10">
        <v>0</v>
      </c>
      <c r="DX30" s="10">
        <v>0</v>
      </c>
      <c r="DY30" s="69">
        <f>SUM(DR30:DX30)</f>
        <v>0</v>
      </c>
      <c r="DZ30" s="26">
        <f t="shared" si="396"/>
        <v>0</v>
      </c>
      <c r="EA30" s="68">
        <f t="shared" si="397"/>
        <v>0.68749999999999989</v>
      </c>
      <c r="EB30" s="10">
        <v>39</v>
      </c>
      <c r="EC30" s="10">
        <v>21</v>
      </c>
      <c r="ED30" s="10">
        <v>2</v>
      </c>
      <c r="EE30" s="10">
        <v>3</v>
      </c>
      <c r="EF30" s="10">
        <v>0</v>
      </c>
      <c r="EG30" s="10">
        <v>0</v>
      </c>
      <c r="EH30" s="10">
        <v>0</v>
      </c>
      <c r="EI30" s="69">
        <f>SUM(EB30:EH30)</f>
        <v>65</v>
      </c>
      <c r="EJ30" s="26">
        <f t="shared" si="398"/>
        <v>69.900000000000006</v>
      </c>
      <c r="EK30" s="68">
        <f t="shared" si="399"/>
        <v>0.68749999999999989</v>
      </c>
      <c r="EL30" s="10">
        <v>0</v>
      </c>
      <c r="EM30" s="10">
        <v>0</v>
      </c>
      <c r="EN30" s="10">
        <v>0</v>
      </c>
      <c r="EO30" s="10">
        <v>0</v>
      </c>
      <c r="EP30" s="10">
        <v>0</v>
      </c>
      <c r="EQ30" s="10">
        <v>0</v>
      </c>
      <c r="ER30" s="10">
        <v>0</v>
      </c>
      <c r="ES30" s="69">
        <f>SUM(EL30:ER30)</f>
        <v>0</v>
      </c>
      <c r="ET30" s="26">
        <f t="shared" si="400"/>
        <v>0</v>
      </c>
      <c r="EU30" s="68">
        <f t="shared" si="401"/>
        <v>0.68749999999999989</v>
      </c>
      <c r="EV30" s="10">
        <v>64</v>
      </c>
      <c r="EW30" s="10">
        <v>22</v>
      </c>
      <c r="EX30" s="10">
        <v>2</v>
      </c>
      <c r="EY30" s="10">
        <v>1</v>
      </c>
      <c r="EZ30" s="10">
        <v>0</v>
      </c>
      <c r="FA30" s="10">
        <v>2</v>
      </c>
      <c r="FB30" s="10">
        <v>0</v>
      </c>
      <c r="FC30" s="69">
        <f>SUM(EV30:FB30)</f>
        <v>91</v>
      </c>
      <c r="FD30" s="26">
        <f t="shared" si="402"/>
        <v>92.1</v>
      </c>
      <c r="FE30" s="68">
        <f t="shared" si="403"/>
        <v>0.68749999999999989</v>
      </c>
      <c r="FF30" s="10">
        <v>19</v>
      </c>
      <c r="FG30" s="10">
        <v>5</v>
      </c>
      <c r="FH30" s="10">
        <v>0</v>
      </c>
      <c r="FI30" s="10">
        <v>0</v>
      </c>
      <c r="FJ30" s="10">
        <v>0</v>
      </c>
      <c r="FK30" s="10">
        <v>0</v>
      </c>
      <c r="FL30" s="10">
        <v>0</v>
      </c>
      <c r="FM30" s="69">
        <f>SUM(FF30:FL30)</f>
        <v>24</v>
      </c>
      <c r="FN30" s="26">
        <f t="shared" si="404"/>
        <v>24</v>
      </c>
      <c r="FO30" s="68">
        <f t="shared" si="405"/>
        <v>0.68749999999999989</v>
      </c>
      <c r="FP30" s="10">
        <v>49</v>
      </c>
      <c r="FQ30" s="10">
        <v>6</v>
      </c>
      <c r="FR30" s="10">
        <v>1</v>
      </c>
      <c r="FS30" s="10">
        <v>0</v>
      </c>
      <c r="FT30" s="10">
        <v>1</v>
      </c>
      <c r="FU30" s="10">
        <v>0</v>
      </c>
      <c r="FV30" s="10">
        <v>0</v>
      </c>
      <c r="FW30" s="69">
        <f>SUM(FP30:FV30)</f>
        <v>57</v>
      </c>
      <c r="FX30" s="26">
        <f t="shared" si="406"/>
        <v>58.5</v>
      </c>
      <c r="FY30" s="68">
        <f t="shared" si="407"/>
        <v>0.68749999999999989</v>
      </c>
      <c r="FZ30" s="10">
        <v>153</v>
      </c>
      <c r="GA30" s="10">
        <v>18</v>
      </c>
      <c r="GB30" s="10">
        <v>3</v>
      </c>
      <c r="GC30" s="10">
        <v>0</v>
      </c>
      <c r="GD30" s="10">
        <v>0</v>
      </c>
      <c r="GE30" s="10">
        <v>0</v>
      </c>
      <c r="GF30" s="10">
        <v>0</v>
      </c>
      <c r="GG30" s="69">
        <f>SUM(FZ30:GF30)</f>
        <v>174</v>
      </c>
      <c r="GH30" s="26">
        <f t="shared" si="408"/>
        <v>175.5</v>
      </c>
      <c r="GI30" s="68">
        <f t="shared" si="409"/>
        <v>0.68749999999999989</v>
      </c>
      <c r="GJ30" s="10">
        <v>1</v>
      </c>
      <c r="GK30" s="10">
        <v>0</v>
      </c>
      <c r="GL30" s="10">
        <v>0</v>
      </c>
      <c r="GM30" s="10">
        <v>0</v>
      </c>
      <c r="GN30" s="10">
        <v>0</v>
      </c>
      <c r="GO30" s="10">
        <v>0</v>
      </c>
      <c r="GP30" s="10">
        <v>0</v>
      </c>
      <c r="GQ30" s="69">
        <f>SUM(GJ30:GP30)</f>
        <v>1</v>
      </c>
      <c r="GR30" s="26">
        <f t="shared" si="410"/>
        <v>1</v>
      </c>
      <c r="GS30" s="68">
        <f t="shared" si="411"/>
        <v>0.68749999999999989</v>
      </c>
      <c r="GT30" s="10">
        <v>124</v>
      </c>
      <c r="GU30" s="10">
        <v>21</v>
      </c>
      <c r="GV30" s="10">
        <v>1</v>
      </c>
      <c r="GW30" s="10">
        <v>0</v>
      </c>
      <c r="GX30" s="10">
        <v>0</v>
      </c>
      <c r="GY30" s="10">
        <v>1</v>
      </c>
      <c r="GZ30" s="10">
        <v>0</v>
      </c>
      <c r="HA30" s="69">
        <f>SUM(GT30:GZ30)</f>
        <v>147</v>
      </c>
      <c r="HB30" s="26">
        <f t="shared" si="412"/>
        <v>146.9</v>
      </c>
      <c r="HC30" s="68">
        <f t="shared" si="413"/>
        <v>0.68749999999999989</v>
      </c>
      <c r="HD30" s="10">
        <v>0</v>
      </c>
      <c r="HE30" s="10">
        <v>0</v>
      </c>
      <c r="HF30" s="10">
        <v>0</v>
      </c>
      <c r="HG30" s="10">
        <v>0</v>
      </c>
      <c r="HH30" s="10">
        <v>0</v>
      </c>
      <c r="HI30" s="10">
        <v>0</v>
      </c>
      <c r="HJ30" s="10">
        <v>0</v>
      </c>
      <c r="HK30" s="69">
        <f>SUM(HD30:HJ30)</f>
        <v>0</v>
      </c>
      <c r="HL30" s="26">
        <f t="shared" si="414"/>
        <v>0</v>
      </c>
      <c r="HM30" s="68">
        <f t="shared" si="415"/>
        <v>0.68749999999999989</v>
      </c>
      <c r="HN30" s="10">
        <v>86</v>
      </c>
      <c r="HO30" s="10">
        <v>12</v>
      </c>
      <c r="HP30" s="10">
        <v>2</v>
      </c>
      <c r="HQ30" s="10">
        <v>0</v>
      </c>
      <c r="HR30" s="10">
        <v>0</v>
      </c>
      <c r="HS30" s="10">
        <v>0</v>
      </c>
      <c r="HT30" s="10">
        <v>0</v>
      </c>
      <c r="HU30" s="69">
        <f>SUM(HN30:HT30)</f>
        <v>100</v>
      </c>
      <c r="HV30" s="26">
        <f t="shared" si="416"/>
        <v>101</v>
      </c>
      <c r="HW30" s="68">
        <f t="shared" si="417"/>
        <v>0.68749999999999989</v>
      </c>
      <c r="HX30" s="10">
        <v>50</v>
      </c>
      <c r="HY30" s="10">
        <v>8</v>
      </c>
      <c r="HZ30" s="10">
        <v>5</v>
      </c>
      <c r="IA30" s="10">
        <v>1</v>
      </c>
      <c r="IB30" s="10">
        <v>0</v>
      </c>
      <c r="IC30" s="10">
        <v>1</v>
      </c>
      <c r="ID30" s="10">
        <v>0</v>
      </c>
      <c r="IE30" s="69">
        <f>SUM(HX30:ID30)</f>
        <v>65</v>
      </c>
      <c r="IF30" s="26">
        <f t="shared" si="418"/>
        <v>68.2</v>
      </c>
      <c r="IG30" s="68">
        <f t="shared" si="419"/>
        <v>0.68749999999999989</v>
      </c>
      <c r="IH30" s="10">
        <v>0</v>
      </c>
      <c r="II30" s="10">
        <v>0</v>
      </c>
      <c r="IJ30" s="10">
        <v>0</v>
      </c>
      <c r="IK30" s="10">
        <v>0</v>
      </c>
      <c r="IL30" s="10">
        <v>0</v>
      </c>
      <c r="IM30" s="10">
        <v>0</v>
      </c>
      <c r="IN30" s="10">
        <v>0</v>
      </c>
      <c r="IO30" s="69">
        <f>SUM(IH30:IN30)</f>
        <v>0</v>
      </c>
      <c r="IP30" s="26">
        <f t="shared" si="420"/>
        <v>0</v>
      </c>
      <c r="IQ30" s="68">
        <f t="shared" si="421"/>
        <v>0.68749999999999989</v>
      </c>
      <c r="IR30" s="70">
        <f t="shared" si="360"/>
        <v>177</v>
      </c>
      <c r="IS30" s="70">
        <f t="shared" si="360"/>
        <v>26</v>
      </c>
      <c r="IT30" s="70">
        <f t="shared" si="360"/>
        <v>7</v>
      </c>
      <c r="IU30" s="70">
        <f t="shared" si="360"/>
        <v>2</v>
      </c>
      <c r="IV30" s="70">
        <f t="shared" si="360"/>
        <v>1</v>
      </c>
      <c r="IW30" s="70">
        <f t="shared" si="360"/>
        <v>1</v>
      </c>
      <c r="IX30" s="70">
        <f t="shared" si="360"/>
        <v>0</v>
      </c>
      <c r="IY30" s="69">
        <f>SUM(IR30:IX30)</f>
        <v>214</v>
      </c>
      <c r="IZ30" s="26">
        <f t="shared" si="422"/>
        <v>220.5</v>
      </c>
      <c r="JA30" s="68">
        <f t="shared" si="423"/>
        <v>0.68749999999999989</v>
      </c>
      <c r="JB30" s="70">
        <f t="shared" si="361"/>
        <v>214</v>
      </c>
      <c r="JC30" s="70">
        <f t="shared" si="361"/>
        <v>27</v>
      </c>
      <c r="JD30" s="70">
        <f t="shared" si="361"/>
        <v>8</v>
      </c>
      <c r="JE30" s="70">
        <f t="shared" si="361"/>
        <v>6</v>
      </c>
      <c r="JF30" s="70">
        <f t="shared" si="361"/>
        <v>0</v>
      </c>
      <c r="JG30" s="70">
        <f t="shared" si="361"/>
        <v>4</v>
      </c>
      <c r="JH30" s="70">
        <f t="shared" si="361"/>
        <v>0</v>
      </c>
      <c r="JI30" s="69">
        <f>SUM(JB30:JH30)</f>
        <v>259</v>
      </c>
      <c r="JJ30" s="26">
        <f t="shared" si="424"/>
        <v>268.40000000000003</v>
      </c>
      <c r="JK30" s="68">
        <f t="shared" si="425"/>
        <v>0.68749999999999989</v>
      </c>
      <c r="JL30" s="70">
        <f t="shared" si="362"/>
        <v>123</v>
      </c>
      <c r="JM30" s="70">
        <f t="shared" si="362"/>
        <v>18</v>
      </c>
      <c r="JN30" s="70">
        <f t="shared" si="362"/>
        <v>2</v>
      </c>
      <c r="JO30" s="70">
        <f t="shared" si="362"/>
        <v>0</v>
      </c>
      <c r="JP30" s="70">
        <f t="shared" si="362"/>
        <v>0</v>
      </c>
      <c r="JQ30" s="70">
        <f t="shared" si="362"/>
        <v>0</v>
      </c>
      <c r="JR30" s="70">
        <f t="shared" si="362"/>
        <v>0</v>
      </c>
      <c r="JS30" s="69">
        <f>SUM(JL30:JR30)</f>
        <v>143</v>
      </c>
      <c r="JT30" s="26">
        <f t="shared" si="426"/>
        <v>144</v>
      </c>
      <c r="JU30" s="68">
        <f t="shared" si="427"/>
        <v>0.68749999999999989</v>
      </c>
      <c r="JV30" s="70">
        <f t="shared" si="363"/>
        <v>202</v>
      </c>
      <c r="JW30" s="70">
        <f t="shared" si="363"/>
        <v>27</v>
      </c>
      <c r="JX30" s="70">
        <f t="shared" si="363"/>
        <v>2</v>
      </c>
      <c r="JY30" s="70">
        <f t="shared" si="363"/>
        <v>0</v>
      </c>
      <c r="JZ30" s="70">
        <f t="shared" si="363"/>
        <v>0</v>
      </c>
      <c r="KA30" s="70">
        <f t="shared" si="363"/>
        <v>0</v>
      </c>
      <c r="KB30" s="70">
        <f t="shared" si="363"/>
        <v>0</v>
      </c>
      <c r="KC30" s="69">
        <f>SUM(JV30:KB30)</f>
        <v>231</v>
      </c>
      <c r="KD30" s="26">
        <f t="shared" si="428"/>
        <v>232</v>
      </c>
      <c r="KE30" s="68">
        <f t="shared" si="429"/>
        <v>0.68749999999999989</v>
      </c>
      <c r="KF30" s="70">
        <f t="shared" si="364"/>
        <v>144</v>
      </c>
      <c r="KG30" s="70">
        <f t="shared" si="364"/>
        <v>29</v>
      </c>
      <c r="KH30" s="70">
        <f t="shared" si="364"/>
        <v>6</v>
      </c>
      <c r="KI30" s="70">
        <f t="shared" si="364"/>
        <v>2</v>
      </c>
      <c r="KJ30" s="70">
        <f t="shared" si="364"/>
        <v>0</v>
      </c>
      <c r="KK30" s="70">
        <f t="shared" si="364"/>
        <v>2</v>
      </c>
      <c r="KL30" s="70">
        <f t="shared" si="364"/>
        <v>0</v>
      </c>
      <c r="KM30" s="69">
        <f>SUM(KF30:KL30)</f>
        <v>183</v>
      </c>
      <c r="KN30" s="26">
        <f t="shared" si="430"/>
        <v>187.4</v>
      </c>
      <c r="KO30" s="68">
        <f t="shared" si="431"/>
        <v>0.68749999999999989</v>
      </c>
      <c r="KP30" s="70">
        <f t="shared" si="365"/>
        <v>108</v>
      </c>
      <c r="KQ30" s="70">
        <f t="shared" si="365"/>
        <v>30</v>
      </c>
      <c r="KR30" s="70">
        <f t="shared" si="365"/>
        <v>3</v>
      </c>
      <c r="KS30" s="70">
        <f t="shared" si="365"/>
        <v>4</v>
      </c>
      <c r="KT30" s="70">
        <f t="shared" si="365"/>
        <v>0</v>
      </c>
      <c r="KU30" s="70">
        <f t="shared" si="365"/>
        <v>0</v>
      </c>
      <c r="KV30" s="70">
        <f t="shared" si="365"/>
        <v>0</v>
      </c>
      <c r="KW30" s="69">
        <f>SUM(KP30:KV30)</f>
        <v>145</v>
      </c>
      <c r="KX30" s="26">
        <f t="shared" si="432"/>
        <v>151.69999999999999</v>
      </c>
      <c r="KY30" s="68">
        <f t="shared" si="433"/>
        <v>0.68749999999999989</v>
      </c>
      <c r="KZ30" s="70">
        <f t="shared" si="366"/>
        <v>261</v>
      </c>
      <c r="LA30" s="70">
        <f t="shared" si="366"/>
        <v>47</v>
      </c>
      <c r="LB30" s="70">
        <f t="shared" si="366"/>
        <v>4</v>
      </c>
      <c r="LC30" s="70">
        <f t="shared" si="366"/>
        <v>4</v>
      </c>
      <c r="LD30" s="70">
        <f t="shared" si="366"/>
        <v>0</v>
      </c>
      <c r="LE30" s="70">
        <f t="shared" si="366"/>
        <v>3</v>
      </c>
      <c r="LF30" s="70">
        <f t="shared" si="366"/>
        <v>0</v>
      </c>
      <c r="LG30" s="69">
        <f>SUM(KZ30:LF30)</f>
        <v>319</v>
      </c>
      <c r="LH30" s="26">
        <f t="shared" si="434"/>
        <v>324.39999999999998</v>
      </c>
      <c r="LI30" s="68">
        <f t="shared" si="435"/>
        <v>0.68749999999999989</v>
      </c>
      <c r="LJ30" s="70">
        <f t="shared" si="367"/>
        <v>286</v>
      </c>
      <c r="LK30" s="70">
        <f t="shared" si="367"/>
        <v>51</v>
      </c>
      <c r="LL30" s="70">
        <f t="shared" si="367"/>
        <v>6</v>
      </c>
      <c r="LM30" s="70">
        <f t="shared" si="367"/>
        <v>1</v>
      </c>
      <c r="LN30" s="70">
        <f t="shared" si="367"/>
        <v>1</v>
      </c>
      <c r="LO30" s="70">
        <f t="shared" si="367"/>
        <v>2</v>
      </c>
      <c r="LP30" s="70">
        <f t="shared" si="367"/>
        <v>0</v>
      </c>
      <c r="LQ30" s="69">
        <f>SUM(LJ30:LP30)</f>
        <v>347</v>
      </c>
      <c r="LR30" s="26">
        <f t="shared" si="436"/>
        <v>351.1</v>
      </c>
      <c r="LS30" s="68">
        <f t="shared" si="437"/>
        <v>0.68749999999999989</v>
      </c>
      <c r="LT30" s="70">
        <f t="shared" si="368"/>
        <v>365</v>
      </c>
      <c r="LU30" s="70">
        <f t="shared" si="368"/>
        <v>56</v>
      </c>
      <c r="LV30" s="70">
        <f t="shared" si="368"/>
        <v>8</v>
      </c>
      <c r="LW30" s="70">
        <f t="shared" si="368"/>
        <v>4</v>
      </c>
      <c r="LX30" s="70">
        <f t="shared" si="368"/>
        <v>0</v>
      </c>
      <c r="LY30" s="70">
        <f t="shared" si="368"/>
        <v>2</v>
      </c>
      <c r="LZ30" s="70">
        <f t="shared" si="368"/>
        <v>0</v>
      </c>
      <c r="MA30" s="69">
        <f>SUM(LT30:LZ30)</f>
        <v>435</v>
      </c>
      <c r="MB30" s="26">
        <f t="shared" si="438"/>
        <v>443</v>
      </c>
      <c r="MC30" s="68">
        <f t="shared" si="439"/>
        <v>0.68749999999999989</v>
      </c>
      <c r="MD30" s="70">
        <f t="shared" si="369"/>
        <v>260</v>
      </c>
      <c r="ME30" s="70">
        <f t="shared" si="369"/>
        <v>41</v>
      </c>
      <c r="MF30" s="70">
        <f t="shared" si="369"/>
        <v>8</v>
      </c>
      <c r="MG30" s="70">
        <f t="shared" si="369"/>
        <v>1</v>
      </c>
      <c r="MH30" s="70">
        <f t="shared" si="369"/>
        <v>0</v>
      </c>
      <c r="MI30" s="70">
        <f t="shared" si="369"/>
        <v>2</v>
      </c>
      <c r="MJ30" s="70">
        <f t="shared" si="369"/>
        <v>0</v>
      </c>
      <c r="MK30" s="69">
        <f>SUM(MD30:MJ30)</f>
        <v>312</v>
      </c>
      <c r="ML30" s="26">
        <f t="shared" si="440"/>
        <v>316.10000000000002</v>
      </c>
      <c r="MM30" s="68">
        <f t="shared" si="441"/>
        <v>0.68749999999999989</v>
      </c>
      <c r="MN30" s="70">
        <f t="shared" si="370"/>
        <v>1070</v>
      </c>
      <c r="MO30" s="70">
        <f t="shared" si="370"/>
        <v>176</v>
      </c>
      <c r="MP30" s="70">
        <f t="shared" si="370"/>
        <v>27</v>
      </c>
      <c r="MQ30" s="70">
        <f t="shared" si="370"/>
        <v>12</v>
      </c>
      <c r="MR30" s="70">
        <f t="shared" si="370"/>
        <v>1</v>
      </c>
      <c r="MS30" s="70">
        <f t="shared" si="370"/>
        <v>8</v>
      </c>
      <c r="MT30" s="70">
        <f t="shared" si="370"/>
        <v>0</v>
      </c>
      <c r="MU30" s="69">
        <f>SUM(MN30:MT30)</f>
        <v>1294</v>
      </c>
      <c r="MV30" s="26">
        <f t="shared" si="442"/>
        <v>1319.3</v>
      </c>
    </row>
    <row r="31" spans="1:360" s="53" customFormat="1" ht="12.95" customHeight="1" thickBot="1" x14ac:dyDescent="0.3">
      <c r="A31" s="68">
        <f t="shared" si="371"/>
        <v>0.69791666666666652</v>
      </c>
      <c r="B31" s="10">
        <v>81</v>
      </c>
      <c r="C31" s="10">
        <v>14</v>
      </c>
      <c r="D31" s="10">
        <v>2</v>
      </c>
      <c r="E31" s="10">
        <v>0</v>
      </c>
      <c r="F31" s="10">
        <v>0</v>
      </c>
      <c r="G31" s="10">
        <v>0</v>
      </c>
      <c r="H31" s="10">
        <v>0</v>
      </c>
      <c r="I31" s="69">
        <f>SUM(B31:H31)</f>
        <v>97</v>
      </c>
      <c r="J31" s="26">
        <f t="shared" si="372"/>
        <v>98</v>
      </c>
      <c r="K31" s="68">
        <f t="shared" si="373"/>
        <v>0.69791666666666652</v>
      </c>
      <c r="L31" s="10">
        <v>30</v>
      </c>
      <c r="M31" s="10">
        <v>3</v>
      </c>
      <c r="N31" s="10">
        <v>0</v>
      </c>
      <c r="O31" s="10">
        <v>0</v>
      </c>
      <c r="P31" s="10">
        <v>1</v>
      </c>
      <c r="Q31" s="10">
        <v>2</v>
      </c>
      <c r="R31" s="10">
        <v>0</v>
      </c>
      <c r="S31" s="69">
        <f>SUM(L31:R31)</f>
        <v>36</v>
      </c>
      <c r="T31" s="26">
        <f t="shared" si="374"/>
        <v>35.799999999999997</v>
      </c>
      <c r="U31" s="68">
        <f t="shared" si="375"/>
        <v>0.69791666666666652</v>
      </c>
      <c r="V31" s="10">
        <v>54</v>
      </c>
      <c r="W31" s="10">
        <v>5</v>
      </c>
      <c r="X31" s="10">
        <v>2</v>
      </c>
      <c r="Y31" s="10">
        <v>2</v>
      </c>
      <c r="Z31" s="10">
        <v>0</v>
      </c>
      <c r="AA31" s="10">
        <v>0</v>
      </c>
      <c r="AB31" s="10">
        <v>0</v>
      </c>
      <c r="AC31" s="69">
        <f>SUM(V31:AB31)</f>
        <v>63</v>
      </c>
      <c r="AD31" s="26">
        <f t="shared" si="376"/>
        <v>66.599999999999994</v>
      </c>
      <c r="AE31" s="68">
        <f t="shared" si="377"/>
        <v>0.69791666666666652</v>
      </c>
      <c r="AF31" s="10">
        <v>9</v>
      </c>
      <c r="AG31" s="10">
        <v>2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69">
        <f>SUM(AF31:AL31)</f>
        <v>11</v>
      </c>
      <c r="AN31" s="26">
        <f t="shared" si="378"/>
        <v>11</v>
      </c>
      <c r="AO31" s="68">
        <f t="shared" si="379"/>
        <v>0.69791666666666652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69">
        <f>SUM(AP31:AV31)</f>
        <v>0</v>
      </c>
      <c r="AX31" s="26">
        <f t="shared" si="380"/>
        <v>0</v>
      </c>
      <c r="AY31" s="68">
        <f t="shared" si="381"/>
        <v>0.69791666666666652</v>
      </c>
      <c r="AZ31" s="10">
        <v>23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69">
        <f>SUM(AZ31:BF31)</f>
        <v>23</v>
      </c>
      <c r="BH31" s="26">
        <f t="shared" si="382"/>
        <v>23</v>
      </c>
      <c r="BI31" s="68">
        <f t="shared" si="383"/>
        <v>0.69791666666666652</v>
      </c>
      <c r="BJ31" s="10">
        <v>125</v>
      </c>
      <c r="BK31" s="10">
        <v>6</v>
      </c>
      <c r="BL31" s="10">
        <v>1</v>
      </c>
      <c r="BM31" s="10">
        <v>0</v>
      </c>
      <c r="BN31" s="10">
        <v>1</v>
      </c>
      <c r="BO31" s="10">
        <v>0</v>
      </c>
      <c r="BP31" s="10">
        <v>0</v>
      </c>
      <c r="BQ31" s="69">
        <f>SUM(BJ31:BP31)</f>
        <v>133</v>
      </c>
      <c r="BR31" s="26">
        <f t="shared" si="384"/>
        <v>134.5</v>
      </c>
      <c r="BS31" s="68">
        <f t="shared" si="385"/>
        <v>0.69791666666666652</v>
      </c>
      <c r="BT31" s="10">
        <v>45</v>
      </c>
      <c r="BU31" s="10">
        <v>6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69">
        <f>SUM(BT31:BZ31)</f>
        <v>51</v>
      </c>
      <c r="CB31" s="26">
        <f t="shared" si="386"/>
        <v>51</v>
      </c>
      <c r="CC31" s="68">
        <f t="shared" si="387"/>
        <v>0.69791666666666652</v>
      </c>
      <c r="CD31" s="10">
        <v>8</v>
      </c>
      <c r="CE31" s="10">
        <v>2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69">
        <f>SUM(CD31:CJ31)</f>
        <v>10</v>
      </c>
      <c r="CL31" s="26">
        <f t="shared" si="388"/>
        <v>10</v>
      </c>
      <c r="CM31" s="68">
        <f t="shared" si="389"/>
        <v>0.69791666666666652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69">
        <f>SUM(CN31:CT31)</f>
        <v>0</v>
      </c>
      <c r="CV31" s="26">
        <f t="shared" si="390"/>
        <v>0</v>
      </c>
      <c r="CW31" s="68">
        <f t="shared" si="391"/>
        <v>0.69791666666666652</v>
      </c>
      <c r="CX31" s="10">
        <v>8</v>
      </c>
      <c r="CY31" s="10">
        <v>3</v>
      </c>
      <c r="CZ31" s="10">
        <v>0</v>
      </c>
      <c r="DA31" s="10">
        <v>0</v>
      </c>
      <c r="DB31" s="10">
        <v>0</v>
      </c>
      <c r="DC31" s="10">
        <v>0</v>
      </c>
      <c r="DD31" s="10">
        <v>0</v>
      </c>
      <c r="DE31" s="69">
        <f>SUM(CX31:DD31)</f>
        <v>11</v>
      </c>
      <c r="DF31" s="26">
        <f t="shared" si="392"/>
        <v>11</v>
      </c>
      <c r="DG31" s="68">
        <f t="shared" si="393"/>
        <v>0.69791666666666652</v>
      </c>
      <c r="DH31" s="10">
        <v>64</v>
      </c>
      <c r="DI31" s="10">
        <v>11</v>
      </c>
      <c r="DJ31" s="10">
        <v>2</v>
      </c>
      <c r="DK31" s="10">
        <v>0</v>
      </c>
      <c r="DL31" s="10">
        <v>0</v>
      </c>
      <c r="DM31" s="10">
        <v>0</v>
      </c>
      <c r="DN31" s="10">
        <v>0</v>
      </c>
      <c r="DO31" s="69">
        <f>SUM(DH31:DN31)</f>
        <v>77</v>
      </c>
      <c r="DP31" s="26">
        <f t="shared" si="394"/>
        <v>78</v>
      </c>
      <c r="DQ31" s="68">
        <f t="shared" si="395"/>
        <v>0.69791666666666652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10">
        <v>0</v>
      </c>
      <c r="DX31" s="10">
        <v>0</v>
      </c>
      <c r="DY31" s="69">
        <f>SUM(DR31:DX31)</f>
        <v>0</v>
      </c>
      <c r="DZ31" s="26">
        <f t="shared" si="396"/>
        <v>0</v>
      </c>
      <c r="EA31" s="68">
        <f t="shared" si="397"/>
        <v>0.69791666666666652</v>
      </c>
      <c r="EB31" s="10">
        <v>37</v>
      </c>
      <c r="EC31" s="10">
        <v>22</v>
      </c>
      <c r="ED31" s="10">
        <v>3</v>
      </c>
      <c r="EE31" s="10">
        <v>1</v>
      </c>
      <c r="EF31" s="10">
        <v>0</v>
      </c>
      <c r="EG31" s="10">
        <v>0</v>
      </c>
      <c r="EH31" s="10">
        <v>0</v>
      </c>
      <c r="EI31" s="69">
        <f>SUM(EB31:EH31)</f>
        <v>63</v>
      </c>
      <c r="EJ31" s="26">
        <f t="shared" si="398"/>
        <v>65.8</v>
      </c>
      <c r="EK31" s="68">
        <f t="shared" si="399"/>
        <v>0.69791666666666652</v>
      </c>
      <c r="EL31" s="10">
        <v>0</v>
      </c>
      <c r="EM31" s="10">
        <v>0</v>
      </c>
      <c r="EN31" s="10">
        <v>0</v>
      </c>
      <c r="EO31" s="10">
        <v>0</v>
      </c>
      <c r="EP31" s="10">
        <v>0</v>
      </c>
      <c r="EQ31" s="10">
        <v>0</v>
      </c>
      <c r="ER31" s="10">
        <v>0</v>
      </c>
      <c r="ES31" s="69">
        <f>SUM(EL31:ER31)</f>
        <v>0</v>
      </c>
      <c r="ET31" s="26">
        <f t="shared" si="400"/>
        <v>0</v>
      </c>
      <c r="EU31" s="68">
        <f t="shared" si="401"/>
        <v>0.69791666666666652</v>
      </c>
      <c r="EV31" s="10">
        <v>68</v>
      </c>
      <c r="EW31" s="10">
        <v>20</v>
      </c>
      <c r="EX31" s="10">
        <v>3</v>
      </c>
      <c r="EY31" s="10">
        <v>0</v>
      </c>
      <c r="EZ31" s="10">
        <v>0</v>
      </c>
      <c r="FA31" s="10">
        <v>0</v>
      </c>
      <c r="FB31" s="10">
        <v>0</v>
      </c>
      <c r="FC31" s="69">
        <f>SUM(EV31:FB31)</f>
        <v>91</v>
      </c>
      <c r="FD31" s="26">
        <f t="shared" si="402"/>
        <v>92.5</v>
      </c>
      <c r="FE31" s="68">
        <f t="shared" si="403"/>
        <v>0.69791666666666652</v>
      </c>
      <c r="FF31" s="10">
        <v>19</v>
      </c>
      <c r="FG31" s="10">
        <v>4</v>
      </c>
      <c r="FH31" s="10">
        <v>0</v>
      </c>
      <c r="FI31" s="10">
        <v>0</v>
      </c>
      <c r="FJ31" s="10">
        <v>0</v>
      </c>
      <c r="FK31" s="10">
        <v>1</v>
      </c>
      <c r="FL31" s="10">
        <v>0</v>
      </c>
      <c r="FM31" s="69">
        <f>SUM(FF31:FL31)</f>
        <v>24</v>
      </c>
      <c r="FN31" s="26">
        <f t="shared" si="404"/>
        <v>23.4</v>
      </c>
      <c r="FO31" s="68">
        <f t="shared" si="405"/>
        <v>0.69791666666666652</v>
      </c>
      <c r="FP31" s="10">
        <v>31</v>
      </c>
      <c r="FQ31" s="10">
        <v>11</v>
      </c>
      <c r="FR31" s="10">
        <v>1</v>
      </c>
      <c r="FS31" s="10">
        <v>0</v>
      </c>
      <c r="FT31" s="10">
        <v>0</v>
      </c>
      <c r="FU31" s="10">
        <v>1</v>
      </c>
      <c r="FV31" s="10">
        <v>0</v>
      </c>
      <c r="FW31" s="69">
        <f>SUM(FP31:FV31)</f>
        <v>44</v>
      </c>
      <c r="FX31" s="26">
        <f t="shared" si="406"/>
        <v>43.9</v>
      </c>
      <c r="FY31" s="68">
        <f t="shared" si="407"/>
        <v>0.69791666666666652</v>
      </c>
      <c r="FZ31" s="10">
        <v>172</v>
      </c>
      <c r="GA31" s="10">
        <v>17</v>
      </c>
      <c r="GB31" s="10">
        <v>0</v>
      </c>
      <c r="GC31" s="10">
        <v>0</v>
      </c>
      <c r="GD31" s="10">
        <v>0</v>
      </c>
      <c r="GE31" s="10">
        <v>0</v>
      </c>
      <c r="GF31" s="10">
        <v>0</v>
      </c>
      <c r="GG31" s="69">
        <f>SUM(FZ31:GF31)</f>
        <v>189</v>
      </c>
      <c r="GH31" s="26">
        <f t="shared" si="408"/>
        <v>189</v>
      </c>
      <c r="GI31" s="68">
        <f t="shared" si="409"/>
        <v>0.69791666666666652</v>
      </c>
      <c r="GJ31" s="10">
        <v>0</v>
      </c>
      <c r="GK31" s="10">
        <v>0</v>
      </c>
      <c r="GL31" s="10">
        <v>0</v>
      </c>
      <c r="GM31" s="10">
        <v>0</v>
      </c>
      <c r="GN31" s="10">
        <v>0</v>
      </c>
      <c r="GO31" s="10">
        <v>0</v>
      </c>
      <c r="GP31" s="10">
        <v>0</v>
      </c>
      <c r="GQ31" s="69">
        <f>SUM(GJ31:GP31)</f>
        <v>0</v>
      </c>
      <c r="GR31" s="26">
        <f t="shared" si="410"/>
        <v>0</v>
      </c>
      <c r="GS31" s="68">
        <f t="shared" si="411"/>
        <v>0.69791666666666652</v>
      </c>
      <c r="GT31" s="10">
        <v>136</v>
      </c>
      <c r="GU31" s="10">
        <v>12</v>
      </c>
      <c r="GV31" s="10">
        <v>4</v>
      </c>
      <c r="GW31" s="10">
        <v>0</v>
      </c>
      <c r="GX31" s="10">
        <v>0</v>
      </c>
      <c r="GY31" s="10">
        <v>1</v>
      </c>
      <c r="GZ31" s="10">
        <v>0</v>
      </c>
      <c r="HA31" s="69">
        <f>SUM(GT31:GZ31)</f>
        <v>153</v>
      </c>
      <c r="HB31" s="26">
        <f t="shared" si="412"/>
        <v>154.4</v>
      </c>
      <c r="HC31" s="68">
        <f t="shared" si="413"/>
        <v>0.69791666666666652</v>
      </c>
      <c r="HD31" s="10">
        <v>0</v>
      </c>
      <c r="HE31" s="10">
        <v>0</v>
      </c>
      <c r="HF31" s="10">
        <v>0</v>
      </c>
      <c r="HG31" s="10">
        <v>0</v>
      </c>
      <c r="HH31" s="10">
        <v>0</v>
      </c>
      <c r="HI31" s="10">
        <v>0</v>
      </c>
      <c r="HJ31" s="10">
        <v>0</v>
      </c>
      <c r="HK31" s="69">
        <f>SUM(HD31:HJ31)</f>
        <v>0</v>
      </c>
      <c r="HL31" s="26">
        <f t="shared" si="414"/>
        <v>0</v>
      </c>
      <c r="HM31" s="68">
        <f t="shared" si="415"/>
        <v>0.69791666666666652</v>
      </c>
      <c r="HN31" s="10">
        <v>117</v>
      </c>
      <c r="HO31" s="10">
        <v>11</v>
      </c>
      <c r="HP31" s="10">
        <v>4</v>
      </c>
      <c r="HQ31" s="10">
        <v>0</v>
      </c>
      <c r="HR31" s="10">
        <v>0</v>
      </c>
      <c r="HS31" s="10">
        <v>0</v>
      </c>
      <c r="HT31" s="10">
        <v>0</v>
      </c>
      <c r="HU31" s="69">
        <f>SUM(HN31:HT31)</f>
        <v>132</v>
      </c>
      <c r="HV31" s="26">
        <f t="shared" si="416"/>
        <v>134</v>
      </c>
      <c r="HW31" s="68">
        <f t="shared" si="417"/>
        <v>0.69791666666666652</v>
      </c>
      <c r="HX31" s="10">
        <v>64</v>
      </c>
      <c r="HY31" s="10">
        <v>16</v>
      </c>
      <c r="HZ31" s="10">
        <v>3</v>
      </c>
      <c r="IA31" s="10">
        <v>1</v>
      </c>
      <c r="IB31" s="10">
        <v>0</v>
      </c>
      <c r="IC31" s="10">
        <v>0</v>
      </c>
      <c r="ID31" s="10">
        <v>0</v>
      </c>
      <c r="IE31" s="69">
        <f>SUM(HX31:ID31)</f>
        <v>84</v>
      </c>
      <c r="IF31" s="26">
        <f t="shared" si="418"/>
        <v>86.8</v>
      </c>
      <c r="IG31" s="68">
        <f t="shared" si="419"/>
        <v>0.69791666666666652</v>
      </c>
      <c r="IH31" s="10">
        <v>0</v>
      </c>
      <c r="II31" s="10">
        <v>0</v>
      </c>
      <c r="IJ31" s="10">
        <v>0</v>
      </c>
      <c r="IK31" s="10">
        <v>0</v>
      </c>
      <c r="IL31" s="10">
        <v>0</v>
      </c>
      <c r="IM31" s="10">
        <v>0</v>
      </c>
      <c r="IN31" s="10">
        <v>0</v>
      </c>
      <c r="IO31" s="69">
        <f>SUM(IH31:IN31)</f>
        <v>0</v>
      </c>
      <c r="IP31" s="26">
        <f t="shared" si="420"/>
        <v>0</v>
      </c>
      <c r="IQ31" s="68">
        <f t="shared" si="421"/>
        <v>0.69791666666666652</v>
      </c>
      <c r="IR31" s="70">
        <f t="shared" si="360"/>
        <v>182</v>
      </c>
      <c r="IS31" s="70">
        <f t="shared" si="360"/>
        <v>38</v>
      </c>
      <c r="IT31" s="70">
        <f t="shared" si="360"/>
        <v>6</v>
      </c>
      <c r="IU31" s="70">
        <f t="shared" si="360"/>
        <v>1</v>
      </c>
      <c r="IV31" s="70">
        <f t="shared" si="360"/>
        <v>0</v>
      </c>
      <c r="IW31" s="70">
        <f t="shared" si="360"/>
        <v>1</v>
      </c>
      <c r="IX31" s="70">
        <f t="shared" si="360"/>
        <v>0</v>
      </c>
      <c r="IY31" s="69">
        <f>SUM(IR31:IX31)</f>
        <v>228</v>
      </c>
      <c r="IZ31" s="26">
        <f t="shared" si="422"/>
        <v>231.70000000000002</v>
      </c>
      <c r="JA31" s="68">
        <f t="shared" si="423"/>
        <v>0.69791666666666652</v>
      </c>
      <c r="JB31" s="70">
        <f t="shared" si="361"/>
        <v>174</v>
      </c>
      <c r="JC31" s="70">
        <f t="shared" si="361"/>
        <v>24</v>
      </c>
      <c r="JD31" s="70">
        <f t="shared" si="361"/>
        <v>4</v>
      </c>
      <c r="JE31" s="70">
        <f t="shared" si="361"/>
        <v>2</v>
      </c>
      <c r="JF31" s="70">
        <f t="shared" si="361"/>
        <v>1</v>
      </c>
      <c r="JG31" s="70">
        <f t="shared" si="361"/>
        <v>2</v>
      </c>
      <c r="JH31" s="70">
        <f t="shared" si="361"/>
        <v>0</v>
      </c>
      <c r="JI31" s="69">
        <f>SUM(JB31:JH31)</f>
        <v>207</v>
      </c>
      <c r="JJ31" s="26">
        <f t="shared" si="424"/>
        <v>211.4</v>
      </c>
      <c r="JK31" s="68">
        <f t="shared" si="425"/>
        <v>0.69791666666666652</v>
      </c>
      <c r="JL31" s="70">
        <f t="shared" si="362"/>
        <v>153</v>
      </c>
      <c r="JM31" s="70">
        <f t="shared" si="362"/>
        <v>20</v>
      </c>
      <c r="JN31" s="70">
        <f t="shared" si="362"/>
        <v>4</v>
      </c>
      <c r="JO31" s="70">
        <f t="shared" si="362"/>
        <v>0</v>
      </c>
      <c r="JP31" s="70">
        <f t="shared" si="362"/>
        <v>0</v>
      </c>
      <c r="JQ31" s="70">
        <f t="shared" si="362"/>
        <v>1</v>
      </c>
      <c r="JR31" s="70">
        <f t="shared" si="362"/>
        <v>0</v>
      </c>
      <c r="JS31" s="69">
        <f>SUM(JL31:JR31)</f>
        <v>178</v>
      </c>
      <c r="JT31" s="26">
        <f t="shared" si="426"/>
        <v>179.4</v>
      </c>
      <c r="JU31" s="68">
        <f t="shared" si="427"/>
        <v>0.69791666666666652</v>
      </c>
      <c r="JV31" s="70">
        <f t="shared" si="363"/>
        <v>201</v>
      </c>
      <c r="JW31" s="70">
        <f t="shared" si="363"/>
        <v>14</v>
      </c>
      <c r="JX31" s="70">
        <f t="shared" si="363"/>
        <v>1</v>
      </c>
      <c r="JY31" s="70">
        <f t="shared" si="363"/>
        <v>0</v>
      </c>
      <c r="JZ31" s="70">
        <f t="shared" si="363"/>
        <v>1</v>
      </c>
      <c r="KA31" s="70">
        <f t="shared" si="363"/>
        <v>0</v>
      </c>
      <c r="KB31" s="70">
        <f t="shared" si="363"/>
        <v>0</v>
      </c>
      <c r="KC31" s="69">
        <f>SUM(JV31:KB31)</f>
        <v>217</v>
      </c>
      <c r="KD31" s="26">
        <f t="shared" si="428"/>
        <v>218.5</v>
      </c>
      <c r="KE31" s="68">
        <f t="shared" si="429"/>
        <v>0.69791666666666652</v>
      </c>
      <c r="KF31" s="70">
        <f t="shared" si="364"/>
        <v>130</v>
      </c>
      <c r="KG31" s="70">
        <f t="shared" si="364"/>
        <v>27</v>
      </c>
      <c r="KH31" s="70">
        <f t="shared" si="364"/>
        <v>5</v>
      </c>
      <c r="KI31" s="70">
        <f t="shared" si="364"/>
        <v>2</v>
      </c>
      <c r="KJ31" s="70">
        <f t="shared" si="364"/>
        <v>0</v>
      </c>
      <c r="KK31" s="70">
        <f t="shared" si="364"/>
        <v>0</v>
      </c>
      <c r="KL31" s="70">
        <f t="shared" si="364"/>
        <v>0</v>
      </c>
      <c r="KM31" s="69">
        <f>SUM(KF31:KL31)</f>
        <v>164</v>
      </c>
      <c r="KN31" s="26">
        <f t="shared" si="430"/>
        <v>169.1</v>
      </c>
      <c r="KO31" s="68">
        <f t="shared" si="431"/>
        <v>0.69791666666666652</v>
      </c>
      <c r="KP31" s="70">
        <f t="shared" si="365"/>
        <v>109</v>
      </c>
      <c r="KQ31" s="70">
        <f t="shared" si="365"/>
        <v>36</v>
      </c>
      <c r="KR31" s="70">
        <f t="shared" si="365"/>
        <v>5</v>
      </c>
      <c r="KS31" s="70">
        <f t="shared" si="365"/>
        <v>1</v>
      </c>
      <c r="KT31" s="70">
        <f t="shared" si="365"/>
        <v>0</v>
      </c>
      <c r="KU31" s="70">
        <f t="shared" si="365"/>
        <v>0</v>
      </c>
      <c r="KV31" s="70">
        <f t="shared" si="365"/>
        <v>0</v>
      </c>
      <c r="KW31" s="69">
        <f>SUM(KP31:KV31)</f>
        <v>151</v>
      </c>
      <c r="KX31" s="26">
        <f t="shared" si="432"/>
        <v>154.80000000000001</v>
      </c>
      <c r="KY31" s="68">
        <f t="shared" si="433"/>
        <v>0.69791666666666652</v>
      </c>
      <c r="KZ31" s="70">
        <f t="shared" si="366"/>
        <v>248</v>
      </c>
      <c r="LA31" s="70">
        <f t="shared" si="366"/>
        <v>43</v>
      </c>
      <c r="LB31" s="70">
        <f t="shared" si="366"/>
        <v>7</v>
      </c>
      <c r="LC31" s="70">
        <f t="shared" si="366"/>
        <v>1</v>
      </c>
      <c r="LD31" s="70">
        <f t="shared" si="366"/>
        <v>1</v>
      </c>
      <c r="LE31" s="70">
        <f t="shared" si="366"/>
        <v>3</v>
      </c>
      <c r="LF31" s="70">
        <f t="shared" si="366"/>
        <v>0</v>
      </c>
      <c r="LG31" s="69">
        <f>SUM(KZ31:LF31)</f>
        <v>303</v>
      </c>
      <c r="LH31" s="26">
        <f t="shared" si="434"/>
        <v>307</v>
      </c>
      <c r="LI31" s="68">
        <f t="shared" si="435"/>
        <v>0.69791666666666652</v>
      </c>
      <c r="LJ31" s="70">
        <f t="shared" si="367"/>
        <v>290</v>
      </c>
      <c r="LK31" s="70">
        <f t="shared" si="367"/>
        <v>52</v>
      </c>
      <c r="LL31" s="70">
        <f t="shared" si="367"/>
        <v>4</v>
      </c>
      <c r="LM31" s="70">
        <f t="shared" si="367"/>
        <v>0</v>
      </c>
      <c r="LN31" s="70">
        <f t="shared" si="367"/>
        <v>0</v>
      </c>
      <c r="LO31" s="70">
        <f t="shared" si="367"/>
        <v>2</v>
      </c>
      <c r="LP31" s="70">
        <f t="shared" si="367"/>
        <v>0</v>
      </c>
      <c r="LQ31" s="69">
        <f>SUM(LJ31:LP31)</f>
        <v>348</v>
      </c>
      <c r="LR31" s="26">
        <f t="shared" si="436"/>
        <v>348.8</v>
      </c>
      <c r="LS31" s="68">
        <f t="shared" si="437"/>
        <v>0.69791666666666652</v>
      </c>
      <c r="LT31" s="70">
        <f t="shared" si="368"/>
        <v>378</v>
      </c>
      <c r="LU31" s="70">
        <f t="shared" si="368"/>
        <v>37</v>
      </c>
      <c r="LV31" s="70">
        <f t="shared" si="368"/>
        <v>3</v>
      </c>
      <c r="LW31" s="70">
        <f t="shared" si="368"/>
        <v>0</v>
      </c>
      <c r="LX31" s="70">
        <f t="shared" si="368"/>
        <v>1</v>
      </c>
      <c r="LY31" s="70">
        <f t="shared" si="368"/>
        <v>0</v>
      </c>
      <c r="LZ31" s="70">
        <f t="shared" si="368"/>
        <v>0</v>
      </c>
      <c r="MA31" s="69">
        <f>SUM(LT31:LZ31)</f>
        <v>419</v>
      </c>
      <c r="MB31" s="26">
        <f t="shared" si="438"/>
        <v>421.5</v>
      </c>
      <c r="MC31" s="68">
        <f t="shared" si="439"/>
        <v>0.69791666666666652</v>
      </c>
      <c r="MD31" s="70">
        <f t="shared" si="369"/>
        <v>317</v>
      </c>
      <c r="ME31" s="70">
        <f t="shared" si="369"/>
        <v>39</v>
      </c>
      <c r="MF31" s="70">
        <f t="shared" si="369"/>
        <v>11</v>
      </c>
      <c r="MG31" s="70">
        <f t="shared" si="369"/>
        <v>1</v>
      </c>
      <c r="MH31" s="70">
        <f t="shared" si="369"/>
        <v>0</v>
      </c>
      <c r="MI31" s="70">
        <f t="shared" si="369"/>
        <v>1</v>
      </c>
      <c r="MJ31" s="70">
        <f t="shared" si="369"/>
        <v>0</v>
      </c>
      <c r="MK31" s="69">
        <f>SUM(MD31:MJ31)</f>
        <v>369</v>
      </c>
      <c r="ML31" s="26">
        <f t="shared" si="440"/>
        <v>375.2</v>
      </c>
      <c r="MM31" s="68">
        <f t="shared" si="441"/>
        <v>0.69791666666666652</v>
      </c>
      <c r="MN31" s="70">
        <f t="shared" si="370"/>
        <v>1091</v>
      </c>
      <c r="MO31" s="70">
        <f t="shared" si="370"/>
        <v>165</v>
      </c>
      <c r="MP31" s="70">
        <f t="shared" si="370"/>
        <v>25</v>
      </c>
      <c r="MQ31" s="70">
        <f t="shared" si="370"/>
        <v>4</v>
      </c>
      <c r="MR31" s="70">
        <f t="shared" si="370"/>
        <v>2</v>
      </c>
      <c r="MS31" s="70">
        <f t="shared" si="370"/>
        <v>5</v>
      </c>
      <c r="MT31" s="70">
        <f t="shared" si="370"/>
        <v>0</v>
      </c>
      <c r="MU31" s="69">
        <f>SUM(MN31:MT31)</f>
        <v>1292</v>
      </c>
      <c r="MV31" s="26">
        <f t="shared" si="442"/>
        <v>1308.7</v>
      </c>
    </row>
    <row r="32" spans="1:360" s="53" customFormat="1" ht="12.95" customHeight="1" thickTop="1" thickBot="1" x14ac:dyDescent="0.3">
      <c r="A32" s="71" t="s">
        <v>39</v>
      </c>
      <c r="B32" s="72">
        <f t="shared" ref="B32:J32" si="443">SUM(B28:B31)</f>
        <v>440</v>
      </c>
      <c r="C32" s="72">
        <f t="shared" si="443"/>
        <v>82</v>
      </c>
      <c r="D32" s="72">
        <f t="shared" si="443"/>
        <v>14</v>
      </c>
      <c r="E32" s="72">
        <f t="shared" si="443"/>
        <v>6</v>
      </c>
      <c r="F32" s="72">
        <f t="shared" si="443"/>
        <v>8</v>
      </c>
      <c r="G32" s="72">
        <f t="shared" si="443"/>
        <v>2</v>
      </c>
      <c r="H32" s="72">
        <f t="shared" si="443"/>
        <v>0</v>
      </c>
      <c r="I32" s="73">
        <f t="shared" si="443"/>
        <v>552</v>
      </c>
      <c r="J32" s="35">
        <f t="shared" si="443"/>
        <v>573.6</v>
      </c>
      <c r="K32" s="71" t="s">
        <v>39</v>
      </c>
      <c r="L32" s="72">
        <f t="shared" ref="L32:T32" si="444">SUM(L28:L31)</f>
        <v>149</v>
      </c>
      <c r="M32" s="72">
        <f t="shared" si="444"/>
        <v>17</v>
      </c>
      <c r="N32" s="72">
        <f t="shared" si="444"/>
        <v>2</v>
      </c>
      <c r="O32" s="72">
        <f t="shared" si="444"/>
        <v>2</v>
      </c>
      <c r="P32" s="72">
        <f t="shared" si="444"/>
        <v>6</v>
      </c>
      <c r="Q32" s="72">
        <f t="shared" si="444"/>
        <v>9</v>
      </c>
      <c r="R32" s="72">
        <f t="shared" si="444"/>
        <v>0</v>
      </c>
      <c r="S32" s="73">
        <f t="shared" si="444"/>
        <v>185</v>
      </c>
      <c r="T32" s="35">
        <f t="shared" si="444"/>
        <v>189.2</v>
      </c>
      <c r="U32" s="71" t="s">
        <v>39</v>
      </c>
      <c r="V32" s="72">
        <f t="shared" ref="V32:AD32" si="445">SUM(V28:V31)</f>
        <v>266</v>
      </c>
      <c r="W32" s="72">
        <f t="shared" si="445"/>
        <v>23</v>
      </c>
      <c r="X32" s="72">
        <f t="shared" si="445"/>
        <v>10</v>
      </c>
      <c r="Y32" s="72">
        <f t="shared" si="445"/>
        <v>4</v>
      </c>
      <c r="Z32" s="72">
        <f t="shared" si="445"/>
        <v>4</v>
      </c>
      <c r="AA32" s="72">
        <f t="shared" si="445"/>
        <v>3</v>
      </c>
      <c r="AB32" s="72">
        <f t="shared" si="445"/>
        <v>0</v>
      </c>
      <c r="AC32" s="73">
        <f t="shared" si="445"/>
        <v>310</v>
      </c>
      <c r="AD32" s="35">
        <f t="shared" si="445"/>
        <v>322.39999999999998</v>
      </c>
      <c r="AE32" s="71" t="s">
        <v>39</v>
      </c>
      <c r="AF32" s="72">
        <f t="shared" ref="AF32:AN32" si="446">SUM(AF28:AF31)</f>
        <v>26</v>
      </c>
      <c r="AG32" s="72">
        <f t="shared" si="446"/>
        <v>4</v>
      </c>
      <c r="AH32" s="72">
        <f t="shared" si="446"/>
        <v>3</v>
      </c>
      <c r="AI32" s="72">
        <f t="shared" si="446"/>
        <v>0</v>
      </c>
      <c r="AJ32" s="72">
        <f t="shared" si="446"/>
        <v>0</v>
      </c>
      <c r="AK32" s="72">
        <f t="shared" si="446"/>
        <v>0</v>
      </c>
      <c r="AL32" s="72">
        <f t="shared" si="446"/>
        <v>0</v>
      </c>
      <c r="AM32" s="73">
        <f t="shared" si="446"/>
        <v>33</v>
      </c>
      <c r="AN32" s="35">
        <f t="shared" si="446"/>
        <v>34.5</v>
      </c>
      <c r="AO32" s="71" t="s">
        <v>39</v>
      </c>
      <c r="AP32" s="72">
        <f t="shared" ref="AP32:AX32" si="447">SUM(AP28:AP31)</f>
        <v>0</v>
      </c>
      <c r="AQ32" s="72">
        <f t="shared" si="447"/>
        <v>0</v>
      </c>
      <c r="AR32" s="72">
        <f t="shared" si="447"/>
        <v>0</v>
      </c>
      <c r="AS32" s="72">
        <f t="shared" si="447"/>
        <v>0</v>
      </c>
      <c r="AT32" s="72">
        <f t="shared" si="447"/>
        <v>0</v>
      </c>
      <c r="AU32" s="72">
        <f t="shared" si="447"/>
        <v>0</v>
      </c>
      <c r="AV32" s="72">
        <f t="shared" si="447"/>
        <v>0</v>
      </c>
      <c r="AW32" s="73">
        <f t="shared" si="447"/>
        <v>0</v>
      </c>
      <c r="AX32" s="35">
        <f t="shared" si="447"/>
        <v>0</v>
      </c>
      <c r="AY32" s="71" t="s">
        <v>39</v>
      </c>
      <c r="AZ32" s="72">
        <f t="shared" ref="AZ32:BH32" si="448">SUM(AZ28:AZ31)</f>
        <v>81</v>
      </c>
      <c r="BA32" s="72">
        <f t="shared" si="448"/>
        <v>5</v>
      </c>
      <c r="BB32" s="72">
        <f t="shared" si="448"/>
        <v>1</v>
      </c>
      <c r="BC32" s="72">
        <f t="shared" si="448"/>
        <v>0</v>
      </c>
      <c r="BD32" s="72">
        <f t="shared" si="448"/>
        <v>0</v>
      </c>
      <c r="BE32" s="72">
        <f t="shared" si="448"/>
        <v>1</v>
      </c>
      <c r="BF32" s="72">
        <f t="shared" si="448"/>
        <v>0</v>
      </c>
      <c r="BG32" s="73">
        <f t="shared" si="448"/>
        <v>88</v>
      </c>
      <c r="BH32" s="35">
        <f t="shared" si="448"/>
        <v>87.9</v>
      </c>
      <c r="BI32" s="71" t="s">
        <v>39</v>
      </c>
      <c r="BJ32" s="72">
        <f t="shared" ref="BJ32:BR32" si="449">SUM(BJ28:BJ31)</f>
        <v>465</v>
      </c>
      <c r="BK32" s="72">
        <f t="shared" si="449"/>
        <v>64</v>
      </c>
      <c r="BL32" s="72">
        <f t="shared" si="449"/>
        <v>7</v>
      </c>
      <c r="BM32" s="72">
        <f t="shared" si="449"/>
        <v>0</v>
      </c>
      <c r="BN32" s="72">
        <f t="shared" si="449"/>
        <v>1</v>
      </c>
      <c r="BO32" s="72">
        <f t="shared" si="449"/>
        <v>0</v>
      </c>
      <c r="BP32" s="72">
        <f t="shared" si="449"/>
        <v>0</v>
      </c>
      <c r="BQ32" s="73">
        <f t="shared" si="449"/>
        <v>537</v>
      </c>
      <c r="BR32" s="35">
        <f t="shared" si="449"/>
        <v>541.5</v>
      </c>
      <c r="BS32" s="71" t="s">
        <v>39</v>
      </c>
      <c r="BT32" s="72">
        <f t="shared" ref="BT32:CB32" si="450">SUM(BT28:BT31)</f>
        <v>207</v>
      </c>
      <c r="BU32" s="72">
        <f t="shared" si="450"/>
        <v>15</v>
      </c>
      <c r="BV32" s="72">
        <f t="shared" si="450"/>
        <v>2</v>
      </c>
      <c r="BW32" s="72">
        <f t="shared" si="450"/>
        <v>0</v>
      </c>
      <c r="BX32" s="72">
        <f t="shared" si="450"/>
        <v>0</v>
      </c>
      <c r="BY32" s="72">
        <f t="shared" si="450"/>
        <v>1</v>
      </c>
      <c r="BZ32" s="72">
        <f t="shared" si="450"/>
        <v>0</v>
      </c>
      <c r="CA32" s="73">
        <f t="shared" si="450"/>
        <v>225</v>
      </c>
      <c r="CB32" s="35">
        <f t="shared" si="450"/>
        <v>225.4</v>
      </c>
      <c r="CC32" s="71" t="s">
        <v>39</v>
      </c>
      <c r="CD32" s="72">
        <f t="shared" ref="CD32:CL32" si="451">SUM(CD28:CD31)</f>
        <v>36</v>
      </c>
      <c r="CE32" s="72">
        <f t="shared" si="451"/>
        <v>9</v>
      </c>
      <c r="CF32" s="72">
        <f t="shared" si="451"/>
        <v>0</v>
      </c>
      <c r="CG32" s="72">
        <f t="shared" si="451"/>
        <v>0</v>
      </c>
      <c r="CH32" s="72">
        <f t="shared" si="451"/>
        <v>0</v>
      </c>
      <c r="CI32" s="72">
        <f t="shared" si="451"/>
        <v>0</v>
      </c>
      <c r="CJ32" s="72">
        <f t="shared" si="451"/>
        <v>0</v>
      </c>
      <c r="CK32" s="73">
        <f t="shared" si="451"/>
        <v>45</v>
      </c>
      <c r="CL32" s="35">
        <f t="shared" si="451"/>
        <v>45</v>
      </c>
      <c r="CM32" s="71" t="s">
        <v>39</v>
      </c>
      <c r="CN32" s="72">
        <f t="shared" ref="CN32:CV32" si="452">SUM(CN28:CN31)</f>
        <v>0</v>
      </c>
      <c r="CO32" s="72">
        <f t="shared" si="452"/>
        <v>0</v>
      </c>
      <c r="CP32" s="72">
        <f t="shared" si="452"/>
        <v>0</v>
      </c>
      <c r="CQ32" s="72">
        <f t="shared" si="452"/>
        <v>0</v>
      </c>
      <c r="CR32" s="72">
        <f t="shared" si="452"/>
        <v>0</v>
      </c>
      <c r="CS32" s="72">
        <f t="shared" si="452"/>
        <v>0</v>
      </c>
      <c r="CT32" s="72">
        <f t="shared" si="452"/>
        <v>0</v>
      </c>
      <c r="CU32" s="73">
        <f t="shared" si="452"/>
        <v>0</v>
      </c>
      <c r="CV32" s="35">
        <f t="shared" si="452"/>
        <v>0</v>
      </c>
      <c r="CW32" s="71" t="s">
        <v>39</v>
      </c>
      <c r="CX32" s="72">
        <f t="shared" ref="CX32:DF32" si="453">SUM(CX28:CX31)</f>
        <v>53</v>
      </c>
      <c r="CY32" s="72">
        <f t="shared" si="453"/>
        <v>7</v>
      </c>
      <c r="CZ32" s="72">
        <f t="shared" si="453"/>
        <v>0</v>
      </c>
      <c r="DA32" s="72">
        <f t="shared" si="453"/>
        <v>0</v>
      </c>
      <c r="DB32" s="72">
        <f t="shared" si="453"/>
        <v>1</v>
      </c>
      <c r="DC32" s="72">
        <f t="shared" si="453"/>
        <v>0</v>
      </c>
      <c r="DD32" s="72">
        <f t="shared" si="453"/>
        <v>0</v>
      </c>
      <c r="DE32" s="73">
        <f t="shared" si="453"/>
        <v>61</v>
      </c>
      <c r="DF32" s="35">
        <f t="shared" si="453"/>
        <v>62</v>
      </c>
      <c r="DG32" s="71" t="s">
        <v>39</v>
      </c>
      <c r="DH32" s="72">
        <f t="shared" ref="DH32:DP32" si="454">SUM(DH28:DH31)</f>
        <v>244</v>
      </c>
      <c r="DI32" s="72">
        <f t="shared" si="454"/>
        <v>49</v>
      </c>
      <c r="DJ32" s="72">
        <f t="shared" si="454"/>
        <v>6</v>
      </c>
      <c r="DK32" s="72">
        <f t="shared" si="454"/>
        <v>2</v>
      </c>
      <c r="DL32" s="72">
        <f t="shared" si="454"/>
        <v>0</v>
      </c>
      <c r="DM32" s="72">
        <f t="shared" si="454"/>
        <v>1</v>
      </c>
      <c r="DN32" s="72">
        <f t="shared" si="454"/>
        <v>0</v>
      </c>
      <c r="DO32" s="73">
        <f t="shared" si="454"/>
        <v>302</v>
      </c>
      <c r="DP32" s="35">
        <f t="shared" si="454"/>
        <v>307</v>
      </c>
      <c r="DQ32" s="71" t="s">
        <v>39</v>
      </c>
      <c r="DR32" s="72">
        <f t="shared" ref="DR32:DZ32" si="455">SUM(DR28:DR31)</f>
        <v>1</v>
      </c>
      <c r="DS32" s="72">
        <f t="shared" si="455"/>
        <v>0</v>
      </c>
      <c r="DT32" s="72">
        <f t="shared" si="455"/>
        <v>0</v>
      </c>
      <c r="DU32" s="72">
        <f t="shared" si="455"/>
        <v>0</v>
      </c>
      <c r="DV32" s="72">
        <f t="shared" si="455"/>
        <v>0</v>
      </c>
      <c r="DW32" s="72">
        <f t="shared" si="455"/>
        <v>0</v>
      </c>
      <c r="DX32" s="72">
        <f t="shared" si="455"/>
        <v>0</v>
      </c>
      <c r="DY32" s="73">
        <f t="shared" si="455"/>
        <v>1</v>
      </c>
      <c r="DZ32" s="35">
        <f t="shared" si="455"/>
        <v>1</v>
      </c>
      <c r="EA32" s="71" t="s">
        <v>39</v>
      </c>
      <c r="EB32" s="72">
        <f t="shared" ref="EB32:EJ32" si="456">SUM(EB28:EB31)</f>
        <v>150</v>
      </c>
      <c r="EC32" s="72">
        <f t="shared" si="456"/>
        <v>88</v>
      </c>
      <c r="ED32" s="72">
        <f t="shared" si="456"/>
        <v>11</v>
      </c>
      <c r="EE32" s="72">
        <f t="shared" si="456"/>
        <v>5</v>
      </c>
      <c r="EF32" s="72">
        <f t="shared" si="456"/>
        <v>0</v>
      </c>
      <c r="EG32" s="72">
        <f t="shared" si="456"/>
        <v>1</v>
      </c>
      <c r="EH32" s="72">
        <f t="shared" si="456"/>
        <v>0</v>
      </c>
      <c r="EI32" s="73">
        <f t="shared" si="456"/>
        <v>255</v>
      </c>
      <c r="EJ32" s="35">
        <f t="shared" si="456"/>
        <v>266.39999999999998</v>
      </c>
      <c r="EK32" s="71" t="s">
        <v>39</v>
      </c>
      <c r="EL32" s="72">
        <f t="shared" ref="EL32:ET32" si="457">SUM(EL28:EL31)</f>
        <v>0</v>
      </c>
      <c r="EM32" s="72">
        <f t="shared" si="457"/>
        <v>0</v>
      </c>
      <c r="EN32" s="72">
        <f t="shared" si="457"/>
        <v>0</v>
      </c>
      <c r="EO32" s="72">
        <f t="shared" si="457"/>
        <v>0</v>
      </c>
      <c r="EP32" s="72">
        <f t="shared" si="457"/>
        <v>0</v>
      </c>
      <c r="EQ32" s="72">
        <f t="shared" si="457"/>
        <v>0</v>
      </c>
      <c r="ER32" s="72">
        <f t="shared" si="457"/>
        <v>0</v>
      </c>
      <c r="ES32" s="73">
        <f t="shared" si="457"/>
        <v>0</v>
      </c>
      <c r="ET32" s="35">
        <f t="shared" si="457"/>
        <v>0</v>
      </c>
      <c r="EU32" s="71" t="s">
        <v>39</v>
      </c>
      <c r="EV32" s="72">
        <f t="shared" ref="EV32:FD32" si="458">SUM(EV28:EV31)</f>
        <v>311</v>
      </c>
      <c r="EW32" s="72">
        <f t="shared" si="458"/>
        <v>75</v>
      </c>
      <c r="EX32" s="72">
        <f t="shared" si="458"/>
        <v>9</v>
      </c>
      <c r="EY32" s="72">
        <f t="shared" si="458"/>
        <v>2</v>
      </c>
      <c r="EZ32" s="72">
        <f t="shared" si="458"/>
        <v>0</v>
      </c>
      <c r="FA32" s="72">
        <f t="shared" si="458"/>
        <v>2</v>
      </c>
      <c r="FB32" s="72">
        <f t="shared" si="458"/>
        <v>0</v>
      </c>
      <c r="FC32" s="73">
        <f t="shared" si="458"/>
        <v>399</v>
      </c>
      <c r="FD32" s="35">
        <f t="shared" si="458"/>
        <v>404.9</v>
      </c>
      <c r="FE32" s="71" t="s">
        <v>39</v>
      </c>
      <c r="FF32" s="72">
        <f t="shared" ref="FF32:FN32" si="459">SUM(FF28:FF31)</f>
        <v>92</v>
      </c>
      <c r="FG32" s="72">
        <f t="shared" si="459"/>
        <v>18</v>
      </c>
      <c r="FH32" s="72">
        <f t="shared" si="459"/>
        <v>1</v>
      </c>
      <c r="FI32" s="72">
        <f t="shared" si="459"/>
        <v>1</v>
      </c>
      <c r="FJ32" s="72">
        <f t="shared" si="459"/>
        <v>1</v>
      </c>
      <c r="FK32" s="72">
        <f t="shared" si="459"/>
        <v>5</v>
      </c>
      <c r="FL32" s="72">
        <f t="shared" si="459"/>
        <v>0</v>
      </c>
      <c r="FM32" s="73">
        <f t="shared" si="459"/>
        <v>118</v>
      </c>
      <c r="FN32" s="35">
        <f t="shared" si="459"/>
        <v>117.79999999999998</v>
      </c>
      <c r="FO32" s="71" t="s">
        <v>39</v>
      </c>
      <c r="FP32" s="72">
        <f t="shared" ref="FP32:FX32" si="460">SUM(FP28:FP31)</f>
        <v>163</v>
      </c>
      <c r="FQ32" s="72">
        <f t="shared" si="460"/>
        <v>25</v>
      </c>
      <c r="FR32" s="72">
        <f t="shared" si="460"/>
        <v>4</v>
      </c>
      <c r="FS32" s="72">
        <f t="shared" si="460"/>
        <v>1</v>
      </c>
      <c r="FT32" s="72">
        <f t="shared" si="460"/>
        <v>4</v>
      </c>
      <c r="FU32" s="72">
        <f t="shared" si="460"/>
        <v>3</v>
      </c>
      <c r="FV32" s="72">
        <f t="shared" si="460"/>
        <v>0</v>
      </c>
      <c r="FW32" s="73">
        <f t="shared" si="460"/>
        <v>200</v>
      </c>
      <c r="FX32" s="35">
        <f t="shared" si="460"/>
        <v>205.5</v>
      </c>
      <c r="FY32" s="71" t="s">
        <v>39</v>
      </c>
      <c r="FZ32" s="72">
        <f t="shared" ref="FZ32:GH32" si="461">SUM(FZ28:FZ31)</f>
        <v>626</v>
      </c>
      <c r="GA32" s="72">
        <f t="shared" si="461"/>
        <v>84</v>
      </c>
      <c r="GB32" s="72">
        <f t="shared" si="461"/>
        <v>10</v>
      </c>
      <c r="GC32" s="72">
        <f t="shared" si="461"/>
        <v>5</v>
      </c>
      <c r="GD32" s="72">
        <f t="shared" si="461"/>
        <v>1</v>
      </c>
      <c r="GE32" s="72">
        <f t="shared" si="461"/>
        <v>2</v>
      </c>
      <c r="GF32" s="72">
        <f t="shared" si="461"/>
        <v>0</v>
      </c>
      <c r="GG32" s="73">
        <f t="shared" si="461"/>
        <v>728</v>
      </c>
      <c r="GH32" s="35">
        <f t="shared" si="461"/>
        <v>739.3</v>
      </c>
      <c r="GI32" s="71" t="s">
        <v>39</v>
      </c>
      <c r="GJ32" s="72">
        <f t="shared" ref="GJ32:GR32" si="462">SUM(GJ28:GJ31)</f>
        <v>2</v>
      </c>
      <c r="GK32" s="72">
        <f t="shared" si="462"/>
        <v>0</v>
      </c>
      <c r="GL32" s="72">
        <f t="shared" si="462"/>
        <v>0</v>
      </c>
      <c r="GM32" s="72">
        <f t="shared" si="462"/>
        <v>0</v>
      </c>
      <c r="GN32" s="72">
        <f t="shared" si="462"/>
        <v>0</v>
      </c>
      <c r="GO32" s="72">
        <f t="shared" si="462"/>
        <v>0</v>
      </c>
      <c r="GP32" s="72">
        <f t="shared" si="462"/>
        <v>0</v>
      </c>
      <c r="GQ32" s="73">
        <f t="shared" si="462"/>
        <v>2</v>
      </c>
      <c r="GR32" s="35">
        <f t="shared" si="462"/>
        <v>2</v>
      </c>
      <c r="GS32" s="71" t="s">
        <v>39</v>
      </c>
      <c r="GT32" s="72">
        <f t="shared" ref="GT32:HB32" si="463">SUM(GT28:GT31)</f>
        <v>489</v>
      </c>
      <c r="GU32" s="72">
        <f t="shared" si="463"/>
        <v>73</v>
      </c>
      <c r="GV32" s="72">
        <f t="shared" si="463"/>
        <v>12</v>
      </c>
      <c r="GW32" s="72">
        <f t="shared" si="463"/>
        <v>4</v>
      </c>
      <c r="GX32" s="72">
        <f t="shared" si="463"/>
        <v>0</v>
      </c>
      <c r="GY32" s="72">
        <f t="shared" si="463"/>
        <v>3</v>
      </c>
      <c r="GZ32" s="72">
        <f t="shared" si="463"/>
        <v>0</v>
      </c>
      <c r="HA32" s="73">
        <f t="shared" si="463"/>
        <v>581</v>
      </c>
      <c r="HB32" s="35">
        <f t="shared" si="463"/>
        <v>590.4</v>
      </c>
      <c r="HC32" s="71" t="s">
        <v>39</v>
      </c>
      <c r="HD32" s="72">
        <f t="shared" ref="HD32:HL32" si="464">SUM(HD28:HD31)</f>
        <v>0</v>
      </c>
      <c r="HE32" s="72">
        <f t="shared" si="464"/>
        <v>0</v>
      </c>
      <c r="HF32" s="72">
        <f t="shared" si="464"/>
        <v>0</v>
      </c>
      <c r="HG32" s="72">
        <f t="shared" si="464"/>
        <v>0</v>
      </c>
      <c r="HH32" s="72">
        <f t="shared" si="464"/>
        <v>0</v>
      </c>
      <c r="HI32" s="72">
        <f t="shared" si="464"/>
        <v>0</v>
      </c>
      <c r="HJ32" s="72">
        <f t="shared" si="464"/>
        <v>0</v>
      </c>
      <c r="HK32" s="73">
        <f t="shared" si="464"/>
        <v>0</v>
      </c>
      <c r="HL32" s="35">
        <f t="shared" si="464"/>
        <v>0</v>
      </c>
      <c r="HM32" s="71" t="s">
        <v>39</v>
      </c>
      <c r="HN32" s="72">
        <f t="shared" ref="HN32:HV32" si="465">SUM(HN28:HN31)</f>
        <v>390</v>
      </c>
      <c r="HO32" s="72">
        <f t="shared" si="465"/>
        <v>60</v>
      </c>
      <c r="HP32" s="72">
        <f t="shared" si="465"/>
        <v>10</v>
      </c>
      <c r="HQ32" s="72">
        <f t="shared" si="465"/>
        <v>1</v>
      </c>
      <c r="HR32" s="72">
        <f t="shared" si="465"/>
        <v>0</v>
      </c>
      <c r="HS32" s="72">
        <f t="shared" si="465"/>
        <v>0</v>
      </c>
      <c r="HT32" s="72">
        <f t="shared" si="465"/>
        <v>0</v>
      </c>
      <c r="HU32" s="73">
        <f t="shared" si="465"/>
        <v>461</v>
      </c>
      <c r="HV32" s="35">
        <f t="shared" si="465"/>
        <v>467.3</v>
      </c>
      <c r="HW32" s="71" t="s">
        <v>39</v>
      </c>
      <c r="HX32" s="72">
        <f t="shared" ref="HX32:IF32" si="466">SUM(HX28:HX31)</f>
        <v>206</v>
      </c>
      <c r="HY32" s="72">
        <f t="shared" si="466"/>
        <v>39</v>
      </c>
      <c r="HZ32" s="72">
        <f t="shared" si="466"/>
        <v>15</v>
      </c>
      <c r="IA32" s="72">
        <f t="shared" si="466"/>
        <v>3</v>
      </c>
      <c r="IB32" s="72">
        <f t="shared" si="466"/>
        <v>0</v>
      </c>
      <c r="IC32" s="72">
        <f t="shared" si="466"/>
        <v>2</v>
      </c>
      <c r="ID32" s="72">
        <f t="shared" si="466"/>
        <v>0</v>
      </c>
      <c r="IE32" s="73">
        <f t="shared" si="466"/>
        <v>265</v>
      </c>
      <c r="IF32" s="35">
        <f t="shared" si="466"/>
        <v>275.2</v>
      </c>
      <c r="IG32" s="71" t="s">
        <v>39</v>
      </c>
      <c r="IH32" s="72">
        <f t="shared" ref="IH32:IN32" si="467">SUM(IH28:IH31)</f>
        <v>0</v>
      </c>
      <c r="II32" s="72">
        <f t="shared" si="467"/>
        <v>0</v>
      </c>
      <c r="IJ32" s="72">
        <f t="shared" si="467"/>
        <v>0</v>
      </c>
      <c r="IK32" s="72">
        <f t="shared" si="467"/>
        <v>0</v>
      </c>
      <c r="IL32" s="72">
        <f t="shared" si="467"/>
        <v>0</v>
      </c>
      <c r="IM32" s="72">
        <f t="shared" si="467"/>
        <v>0</v>
      </c>
      <c r="IN32" s="72">
        <f t="shared" si="467"/>
        <v>0</v>
      </c>
      <c r="IO32" s="73">
        <f t="shared" ref="IO32:IP32" si="468">SUM(IO28:IO31)</f>
        <v>0</v>
      </c>
      <c r="IP32" s="35">
        <f t="shared" si="468"/>
        <v>0</v>
      </c>
      <c r="IQ32" s="71" t="s">
        <v>39</v>
      </c>
      <c r="IR32" s="72">
        <f t="shared" ref="IR32:IZ32" si="469">SUM(IR28:IR31)</f>
        <v>694</v>
      </c>
      <c r="IS32" s="72">
        <f t="shared" si="469"/>
        <v>118</v>
      </c>
      <c r="IT32" s="72">
        <f t="shared" si="469"/>
        <v>26</v>
      </c>
      <c r="IU32" s="72">
        <f t="shared" si="469"/>
        <v>6</v>
      </c>
      <c r="IV32" s="72">
        <f t="shared" si="469"/>
        <v>4</v>
      </c>
      <c r="IW32" s="72">
        <f t="shared" si="469"/>
        <v>7</v>
      </c>
      <c r="IX32" s="72">
        <f t="shared" si="469"/>
        <v>0</v>
      </c>
      <c r="IY32" s="73">
        <f t="shared" si="469"/>
        <v>855</v>
      </c>
      <c r="IZ32" s="35">
        <f t="shared" si="469"/>
        <v>875.6</v>
      </c>
      <c r="JA32" s="71" t="s">
        <v>39</v>
      </c>
      <c r="JB32" s="72">
        <f t="shared" ref="JB32:JJ32" si="470">SUM(JB28:JB31)</f>
        <v>881</v>
      </c>
      <c r="JC32" s="72">
        <f t="shared" si="470"/>
        <v>126</v>
      </c>
      <c r="JD32" s="72">
        <f t="shared" si="470"/>
        <v>29</v>
      </c>
      <c r="JE32" s="72">
        <f t="shared" si="470"/>
        <v>12</v>
      </c>
      <c r="JF32" s="72">
        <f t="shared" si="470"/>
        <v>18</v>
      </c>
      <c r="JG32" s="72">
        <f t="shared" si="470"/>
        <v>14</v>
      </c>
      <c r="JH32" s="72">
        <f t="shared" si="470"/>
        <v>0</v>
      </c>
      <c r="JI32" s="73">
        <f t="shared" si="470"/>
        <v>1080</v>
      </c>
      <c r="JJ32" s="35">
        <f t="shared" si="470"/>
        <v>1119.7</v>
      </c>
      <c r="JK32" s="71" t="s">
        <v>39</v>
      </c>
      <c r="JL32" s="72">
        <f t="shared" ref="JL32:JT32" si="471">SUM(JL28:JL31)</f>
        <v>561</v>
      </c>
      <c r="JM32" s="72">
        <f t="shared" si="471"/>
        <v>89</v>
      </c>
      <c r="JN32" s="72">
        <f t="shared" si="471"/>
        <v>14</v>
      </c>
      <c r="JO32" s="72">
        <f t="shared" si="471"/>
        <v>2</v>
      </c>
      <c r="JP32" s="72">
        <f t="shared" si="471"/>
        <v>2</v>
      </c>
      <c r="JQ32" s="72">
        <f t="shared" si="471"/>
        <v>5</v>
      </c>
      <c r="JR32" s="72">
        <f t="shared" si="471"/>
        <v>0</v>
      </c>
      <c r="JS32" s="73">
        <f t="shared" si="471"/>
        <v>673</v>
      </c>
      <c r="JT32" s="35">
        <f t="shared" si="471"/>
        <v>681.6</v>
      </c>
      <c r="JU32" s="71" t="s">
        <v>39</v>
      </c>
      <c r="JV32" s="72">
        <f t="shared" ref="JV32:KD32" si="472">SUM(JV28:JV31)</f>
        <v>789</v>
      </c>
      <c r="JW32" s="72">
        <f t="shared" si="472"/>
        <v>93</v>
      </c>
      <c r="JX32" s="72">
        <f t="shared" si="472"/>
        <v>10</v>
      </c>
      <c r="JY32" s="72">
        <f t="shared" si="472"/>
        <v>0</v>
      </c>
      <c r="JZ32" s="72">
        <f t="shared" si="472"/>
        <v>1</v>
      </c>
      <c r="KA32" s="72">
        <f t="shared" si="472"/>
        <v>2</v>
      </c>
      <c r="KB32" s="72">
        <f t="shared" si="472"/>
        <v>0</v>
      </c>
      <c r="KC32" s="73">
        <f t="shared" si="472"/>
        <v>895</v>
      </c>
      <c r="KD32" s="35">
        <f t="shared" si="472"/>
        <v>899.8</v>
      </c>
      <c r="KE32" s="71" t="s">
        <v>39</v>
      </c>
      <c r="KF32" s="72">
        <f t="shared" ref="KF32:KN32" si="473">SUM(KF28:KF31)</f>
        <v>613</v>
      </c>
      <c r="KG32" s="72">
        <f t="shared" si="473"/>
        <v>107</v>
      </c>
      <c r="KH32" s="72">
        <f t="shared" si="473"/>
        <v>19</v>
      </c>
      <c r="KI32" s="72">
        <f t="shared" si="473"/>
        <v>6</v>
      </c>
      <c r="KJ32" s="72">
        <f t="shared" si="473"/>
        <v>4</v>
      </c>
      <c r="KK32" s="72">
        <f t="shared" si="473"/>
        <v>5</v>
      </c>
      <c r="KL32" s="72">
        <f t="shared" si="473"/>
        <v>0</v>
      </c>
      <c r="KM32" s="73">
        <f t="shared" si="473"/>
        <v>754</v>
      </c>
      <c r="KN32" s="35">
        <f t="shared" si="473"/>
        <v>772.30000000000007</v>
      </c>
      <c r="KO32" s="71" t="s">
        <v>39</v>
      </c>
      <c r="KP32" s="72">
        <f t="shared" ref="KP32:KX32" si="474">SUM(KP28:KP31)</f>
        <v>448</v>
      </c>
      <c r="KQ32" s="72">
        <f t="shared" si="474"/>
        <v>144</v>
      </c>
      <c r="KR32" s="72">
        <f t="shared" si="474"/>
        <v>17</v>
      </c>
      <c r="KS32" s="72">
        <f t="shared" si="474"/>
        <v>7</v>
      </c>
      <c r="KT32" s="72">
        <f t="shared" si="474"/>
        <v>1</v>
      </c>
      <c r="KU32" s="72">
        <f t="shared" si="474"/>
        <v>2</v>
      </c>
      <c r="KV32" s="72">
        <f t="shared" si="474"/>
        <v>0</v>
      </c>
      <c r="KW32" s="73">
        <f t="shared" si="474"/>
        <v>619</v>
      </c>
      <c r="KX32" s="35">
        <f t="shared" si="474"/>
        <v>636.4</v>
      </c>
      <c r="KY32" s="71" t="s">
        <v>39</v>
      </c>
      <c r="KZ32" s="72">
        <f t="shared" ref="KZ32:LH32" si="475">SUM(KZ28:KZ31)</f>
        <v>997</v>
      </c>
      <c r="LA32" s="72">
        <f t="shared" si="475"/>
        <v>193</v>
      </c>
      <c r="LB32" s="72">
        <f t="shared" si="475"/>
        <v>27</v>
      </c>
      <c r="LC32" s="72">
        <f t="shared" si="475"/>
        <v>11</v>
      </c>
      <c r="LD32" s="72">
        <f t="shared" si="475"/>
        <v>6</v>
      </c>
      <c r="LE32" s="72">
        <f t="shared" si="475"/>
        <v>14</v>
      </c>
      <c r="LF32" s="72">
        <f t="shared" si="475"/>
        <v>0</v>
      </c>
      <c r="LG32" s="73">
        <f t="shared" si="475"/>
        <v>1248</v>
      </c>
      <c r="LH32" s="35">
        <f t="shared" si="475"/>
        <v>1273.4000000000001</v>
      </c>
      <c r="LI32" s="71" t="s">
        <v>39</v>
      </c>
      <c r="LJ32" s="72">
        <f t="shared" ref="LJ32:LR32" si="476">SUM(LJ28:LJ31)</f>
        <v>1194</v>
      </c>
      <c r="LK32" s="72">
        <f t="shared" si="476"/>
        <v>202</v>
      </c>
      <c r="LL32" s="72">
        <f t="shared" si="476"/>
        <v>24</v>
      </c>
      <c r="LM32" s="72">
        <f t="shared" si="476"/>
        <v>9</v>
      </c>
      <c r="LN32" s="72">
        <f t="shared" si="476"/>
        <v>6</v>
      </c>
      <c r="LO32" s="72">
        <f t="shared" si="476"/>
        <v>12</v>
      </c>
      <c r="LP32" s="72">
        <f t="shared" si="476"/>
        <v>0</v>
      </c>
      <c r="LQ32" s="73">
        <f t="shared" si="476"/>
        <v>1447</v>
      </c>
      <c r="LR32" s="35">
        <f t="shared" si="476"/>
        <v>1469.4999999999998</v>
      </c>
      <c r="LS32" s="71" t="s">
        <v>39</v>
      </c>
      <c r="LT32" s="72">
        <f t="shared" ref="LT32:MB32" si="477">SUM(LT28:LT31)</f>
        <v>1532</v>
      </c>
      <c r="LU32" s="72">
        <f t="shared" si="477"/>
        <v>230</v>
      </c>
      <c r="LV32" s="72">
        <f t="shared" si="477"/>
        <v>31</v>
      </c>
      <c r="LW32" s="72">
        <f t="shared" si="477"/>
        <v>11</v>
      </c>
      <c r="LX32" s="72">
        <f t="shared" si="477"/>
        <v>10</v>
      </c>
      <c r="LY32" s="72">
        <f t="shared" si="477"/>
        <v>4</v>
      </c>
      <c r="LZ32" s="72">
        <f t="shared" si="477"/>
        <v>0</v>
      </c>
      <c r="MA32" s="73">
        <f t="shared" si="477"/>
        <v>1818</v>
      </c>
      <c r="MB32" s="35">
        <f t="shared" si="477"/>
        <v>1855.4</v>
      </c>
      <c r="MC32" s="71" t="s">
        <v>39</v>
      </c>
      <c r="MD32" s="72">
        <f t="shared" ref="MD32:ML32" si="478">SUM(MD28:MD31)</f>
        <v>1085</v>
      </c>
      <c r="ME32" s="72">
        <f t="shared" si="478"/>
        <v>172</v>
      </c>
      <c r="MF32" s="72">
        <f t="shared" si="478"/>
        <v>37</v>
      </c>
      <c r="MG32" s="72">
        <f t="shared" si="478"/>
        <v>8</v>
      </c>
      <c r="MH32" s="72">
        <f t="shared" si="478"/>
        <v>0</v>
      </c>
      <c r="MI32" s="72">
        <f t="shared" si="478"/>
        <v>5</v>
      </c>
      <c r="MJ32" s="72">
        <f t="shared" si="478"/>
        <v>0</v>
      </c>
      <c r="MK32" s="73">
        <f t="shared" si="478"/>
        <v>1307</v>
      </c>
      <c r="ML32" s="35">
        <f t="shared" si="478"/>
        <v>1332.9</v>
      </c>
      <c r="MM32" s="71" t="s">
        <v>39</v>
      </c>
      <c r="MN32" s="72">
        <f t="shared" ref="MN32:MV32" si="479">SUM(MN28:MN31)</f>
        <v>4397</v>
      </c>
      <c r="MO32" s="72">
        <f t="shared" si="479"/>
        <v>737</v>
      </c>
      <c r="MP32" s="72">
        <f t="shared" si="479"/>
        <v>117</v>
      </c>
      <c r="MQ32" s="72">
        <f t="shared" si="479"/>
        <v>36</v>
      </c>
      <c r="MR32" s="72">
        <f t="shared" si="479"/>
        <v>26</v>
      </c>
      <c r="MS32" s="72">
        <f t="shared" si="479"/>
        <v>35</v>
      </c>
      <c r="MT32" s="72">
        <f t="shared" si="479"/>
        <v>0</v>
      </c>
      <c r="MU32" s="73">
        <f t="shared" si="479"/>
        <v>5348</v>
      </c>
      <c r="MV32" s="35">
        <f t="shared" si="479"/>
        <v>5458.3</v>
      </c>
    </row>
    <row r="33" spans="1:360" s="53" customFormat="1" ht="12.95" customHeight="1" thickTop="1" x14ac:dyDescent="0.25">
      <c r="A33" s="68">
        <f>A31+"00:15"</f>
        <v>0.70833333333333315</v>
      </c>
      <c r="B33" s="10">
        <v>116</v>
      </c>
      <c r="C33" s="10">
        <v>16</v>
      </c>
      <c r="D33" s="10">
        <v>1</v>
      </c>
      <c r="E33" s="10">
        <v>0</v>
      </c>
      <c r="F33" s="10">
        <v>0</v>
      </c>
      <c r="G33" s="10">
        <v>0</v>
      </c>
      <c r="H33" s="10">
        <v>0</v>
      </c>
      <c r="I33" s="69">
        <f>SUM(B33:H33)</f>
        <v>133</v>
      </c>
      <c r="J33" s="26">
        <f>B33+C33+D33*1.5+E33*2.3+F33*2+G33*0.4+H33*0.2</f>
        <v>133.5</v>
      </c>
      <c r="K33" s="68">
        <f>K31+"00:15"</f>
        <v>0.70833333333333315</v>
      </c>
      <c r="L33" s="10">
        <v>28</v>
      </c>
      <c r="M33" s="10">
        <v>7</v>
      </c>
      <c r="N33" s="10">
        <v>0</v>
      </c>
      <c r="O33" s="10">
        <v>0</v>
      </c>
      <c r="P33" s="10">
        <v>0</v>
      </c>
      <c r="Q33" s="10">
        <v>1</v>
      </c>
      <c r="R33" s="10">
        <v>0</v>
      </c>
      <c r="S33" s="69">
        <f>SUM(L33:R33)</f>
        <v>36</v>
      </c>
      <c r="T33" s="26">
        <f>L33+M33+N33*1.5+O33*2.3+P33*2+Q33*0.4+R33*0.2</f>
        <v>35.4</v>
      </c>
      <c r="U33" s="68">
        <f>U31+"00:15"</f>
        <v>0.70833333333333315</v>
      </c>
      <c r="V33" s="10">
        <v>70</v>
      </c>
      <c r="W33" s="10">
        <v>5</v>
      </c>
      <c r="X33" s="10">
        <v>0</v>
      </c>
      <c r="Y33" s="10">
        <v>1</v>
      </c>
      <c r="Z33" s="10">
        <v>0</v>
      </c>
      <c r="AA33" s="10">
        <v>0</v>
      </c>
      <c r="AB33" s="10">
        <v>0</v>
      </c>
      <c r="AC33" s="69">
        <f>SUM(V33:AB33)</f>
        <v>76</v>
      </c>
      <c r="AD33" s="26">
        <f>V33+W33+X33*1.5+Y33*2.3+Z33*2+AA33*0.4+AB33*0.2</f>
        <v>77.3</v>
      </c>
      <c r="AE33" s="68">
        <f>AE31+"00:15"</f>
        <v>0.70833333333333315</v>
      </c>
      <c r="AF33" s="10">
        <v>7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69">
        <f>SUM(AF33:AL33)</f>
        <v>7</v>
      </c>
      <c r="AN33" s="26">
        <f>AF33+AG33+AH33*1.5+AI33*2.3+AJ33*2+AK33*0.4+AL33*0.2</f>
        <v>7</v>
      </c>
      <c r="AO33" s="68">
        <f>AO31+"00:15"</f>
        <v>0.70833333333333315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69">
        <f>SUM(AP33:AV33)</f>
        <v>0</v>
      </c>
      <c r="AX33" s="26">
        <f>AP33+AQ33+AR33*1.5+AS33*2.3+AT33*2+AU33*0.4+AV33*0.2</f>
        <v>0</v>
      </c>
      <c r="AY33" s="68">
        <f>AY31+"00:15"</f>
        <v>0.70833333333333315</v>
      </c>
      <c r="AZ33" s="10">
        <v>21</v>
      </c>
      <c r="BA33" s="10">
        <v>2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69">
        <f>SUM(AZ33:BF33)</f>
        <v>23</v>
      </c>
      <c r="BH33" s="26">
        <f>AZ33+BA33+BB33*1.5+BC33*2.3+BD33*2+BE33*0.4+BF33*0.2</f>
        <v>23</v>
      </c>
      <c r="BI33" s="68">
        <f>BI31+"00:15"</f>
        <v>0.70833333333333315</v>
      </c>
      <c r="BJ33" s="10">
        <v>112</v>
      </c>
      <c r="BK33" s="10">
        <v>17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69">
        <f>SUM(BJ33:BP33)</f>
        <v>129</v>
      </c>
      <c r="BR33" s="26">
        <f>BJ33+BK33+BL33*1.5+BM33*2.3+BN33*2+BO33*0.4+BP33*0.2</f>
        <v>129</v>
      </c>
      <c r="BS33" s="68">
        <f>BS31+"00:15"</f>
        <v>0.70833333333333315</v>
      </c>
      <c r="BT33" s="10">
        <v>66</v>
      </c>
      <c r="BU33" s="10">
        <v>3</v>
      </c>
      <c r="BV33" s="10">
        <v>1</v>
      </c>
      <c r="BW33" s="10">
        <v>0</v>
      </c>
      <c r="BX33" s="10">
        <v>0</v>
      </c>
      <c r="BY33" s="10">
        <v>3</v>
      </c>
      <c r="BZ33" s="10">
        <v>0</v>
      </c>
      <c r="CA33" s="69">
        <f>SUM(BT33:BZ33)</f>
        <v>73</v>
      </c>
      <c r="CB33" s="26">
        <f>BT33+BU33+BV33*1.5+BW33*2.3+BX33*2+BY33*0.4+BZ33*0.2</f>
        <v>71.7</v>
      </c>
      <c r="CC33" s="68">
        <f>CC31+"00:15"</f>
        <v>0.70833333333333315</v>
      </c>
      <c r="CD33" s="10">
        <v>6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69">
        <f>SUM(CD33:CJ33)</f>
        <v>6</v>
      </c>
      <c r="CL33" s="26">
        <f>CD33+CE33+CF33*1.5+CG33*2.3+CH33*2+CI33*0.4+CJ33*0.2</f>
        <v>6</v>
      </c>
      <c r="CM33" s="68">
        <f>CM31+"00:15"</f>
        <v>0.70833333333333315</v>
      </c>
      <c r="CN33" s="10">
        <v>0</v>
      </c>
      <c r="CO33" s="10">
        <v>0</v>
      </c>
      <c r="CP33" s="10">
        <v>0</v>
      </c>
      <c r="CQ33" s="10">
        <v>0</v>
      </c>
      <c r="CR33" s="10">
        <v>0</v>
      </c>
      <c r="CS33" s="10">
        <v>0</v>
      </c>
      <c r="CT33" s="10">
        <v>0</v>
      </c>
      <c r="CU33" s="69">
        <f>SUM(CN33:CT33)</f>
        <v>0</v>
      </c>
      <c r="CV33" s="26">
        <f>CN33+CO33+CP33*1.5+CQ33*2.3+CR33*2+CS33*0.4+CT33*0.2</f>
        <v>0</v>
      </c>
      <c r="CW33" s="68">
        <f>CW31+"00:15"</f>
        <v>0.70833333333333315</v>
      </c>
      <c r="CX33" s="10">
        <v>8</v>
      </c>
      <c r="CY33" s="10">
        <v>1</v>
      </c>
      <c r="CZ33" s="10">
        <v>0</v>
      </c>
      <c r="DA33" s="10">
        <v>0</v>
      </c>
      <c r="DB33" s="10">
        <v>0</v>
      </c>
      <c r="DC33" s="10">
        <v>0</v>
      </c>
      <c r="DD33" s="10">
        <v>0</v>
      </c>
      <c r="DE33" s="69">
        <f>SUM(CX33:DD33)</f>
        <v>9</v>
      </c>
      <c r="DF33" s="26">
        <f>CX33+CY33+CZ33*1.5+DA33*2.3+DB33*2+DC33*0.4+DD33*0.2</f>
        <v>9</v>
      </c>
      <c r="DG33" s="68">
        <f>DG31+"00:15"</f>
        <v>0.70833333333333315</v>
      </c>
      <c r="DH33" s="10">
        <v>61</v>
      </c>
      <c r="DI33" s="10">
        <v>2</v>
      </c>
      <c r="DJ33" s="10">
        <v>0</v>
      </c>
      <c r="DK33" s="10">
        <v>1</v>
      </c>
      <c r="DL33" s="10">
        <v>0</v>
      </c>
      <c r="DM33" s="10">
        <v>0</v>
      </c>
      <c r="DN33" s="10">
        <v>0</v>
      </c>
      <c r="DO33" s="69">
        <f>SUM(DH33:DN33)</f>
        <v>64</v>
      </c>
      <c r="DP33" s="26">
        <f>DH33+DI33+DJ33*1.5+DK33*2.3+DL33*2+DM33*0.4+DN33*0.2</f>
        <v>65.3</v>
      </c>
      <c r="DQ33" s="68">
        <f>DQ31+"00:15"</f>
        <v>0.70833333333333315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10">
        <v>0</v>
      </c>
      <c r="DX33" s="10">
        <v>0</v>
      </c>
      <c r="DY33" s="69">
        <f>SUM(DR33:DX33)</f>
        <v>0</v>
      </c>
      <c r="DZ33" s="26">
        <f>DR33+DS33+DT33*1.5+DU33*2.3+DV33*2+DW33*0.4+DX33*0.2</f>
        <v>0</v>
      </c>
      <c r="EA33" s="68">
        <f>EA31+"00:15"</f>
        <v>0.70833333333333315</v>
      </c>
      <c r="EB33" s="10">
        <v>23</v>
      </c>
      <c r="EC33" s="10">
        <v>10</v>
      </c>
      <c r="ED33" s="10">
        <v>0</v>
      </c>
      <c r="EE33" s="10">
        <v>1</v>
      </c>
      <c r="EF33" s="10">
        <v>0</v>
      </c>
      <c r="EG33" s="10">
        <v>3</v>
      </c>
      <c r="EH33" s="10">
        <v>0</v>
      </c>
      <c r="EI33" s="69">
        <f>SUM(EB33:EH33)</f>
        <v>37</v>
      </c>
      <c r="EJ33" s="26">
        <f>EB33+EC33+ED33*1.5+EE33*2.3+EF33*2+EG33*0.4+EH33*0.2</f>
        <v>36.5</v>
      </c>
      <c r="EK33" s="68">
        <f>EK31+"00:15"</f>
        <v>0.70833333333333315</v>
      </c>
      <c r="EL33" s="10">
        <v>0</v>
      </c>
      <c r="EM33" s="10">
        <v>0</v>
      </c>
      <c r="EN33" s="10">
        <v>0</v>
      </c>
      <c r="EO33" s="10">
        <v>0</v>
      </c>
      <c r="EP33" s="10">
        <v>0</v>
      </c>
      <c r="EQ33" s="10">
        <v>0</v>
      </c>
      <c r="ER33" s="10">
        <v>0</v>
      </c>
      <c r="ES33" s="69">
        <f>SUM(EL33:ER33)</f>
        <v>0</v>
      </c>
      <c r="ET33" s="26">
        <f>EL33+EM33+EN33*1.5+EO33*2.3+EP33*2+EQ33*0.4+ER33*0.2</f>
        <v>0</v>
      </c>
      <c r="EU33" s="68">
        <f>EU31+"00:15"</f>
        <v>0.70833333333333315</v>
      </c>
      <c r="EV33" s="10">
        <v>78</v>
      </c>
      <c r="EW33" s="10">
        <v>5</v>
      </c>
      <c r="EX33" s="10">
        <v>1</v>
      </c>
      <c r="EY33" s="10">
        <v>2</v>
      </c>
      <c r="EZ33" s="10">
        <v>1</v>
      </c>
      <c r="FA33" s="10">
        <v>0</v>
      </c>
      <c r="FB33" s="10">
        <v>0</v>
      </c>
      <c r="FC33" s="69">
        <f>SUM(EV33:FB33)</f>
        <v>87</v>
      </c>
      <c r="FD33" s="26">
        <f>EV33+EW33+EX33*1.5+EY33*2.3+EZ33*2+FA33*0.4+FB33*0.2</f>
        <v>91.1</v>
      </c>
      <c r="FE33" s="68">
        <f>FE31+"00:15"</f>
        <v>0.70833333333333315</v>
      </c>
      <c r="FF33" s="10">
        <v>26</v>
      </c>
      <c r="FG33" s="10">
        <v>3</v>
      </c>
      <c r="FH33" s="10">
        <v>0</v>
      </c>
      <c r="FI33" s="10">
        <v>0</v>
      </c>
      <c r="FJ33" s="10">
        <v>0</v>
      </c>
      <c r="FK33" s="10">
        <v>1</v>
      </c>
      <c r="FL33" s="10">
        <v>0</v>
      </c>
      <c r="FM33" s="69">
        <f>SUM(FF33:FL33)</f>
        <v>30</v>
      </c>
      <c r="FN33" s="26">
        <f>FF33+FG33+FH33*1.5+FI33*2.3+FJ33*2+FK33*0.4+FL33*0.2</f>
        <v>29.4</v>
      </c>
      <c r="FO33" s="68">
        <f>FO31+"00:15"</f>
        <v>0.70833333333333315</v>
      </c>
      <c r="FP33" s="10">
        <v>33</v>
      </c>
      <c r="FQ33" s="10">
        <v>3</v>
      </c>
      <c r="FR33" s="10">
        <v>2</v>
      </c>
      <c r="FS33" s="10">
        <v>0</v>
      </c>
      <c r="FT33" s="10">
        <v>0</v>
      </c>
      <c r="FU33" s="10">
        <v>1</v>
      </c>
      <c r="FV33" s="10">
        <v>0</v>
      </c>
      <c r="FW33" s="69">
        <f>SUM(FP33:FV33)</f>
        <v>39</v>
      </c>
      <c r="FX33" s="26">
        <f>FP33+FQ33+FR33*1.5+FS33*2.3+FT33*2+FU33*0.4+FV33*0.2</f>
        <v>39.4</v>
      </c>
      <c r="FY33" s="68">
        <f>FY31+"00:15"</f>
        <v>0.70833333333333315</v>
      </c>
      <c r="FZ33" s="10">
        <v>178</v>
      </c>
      <c r="GA33" s="10">
        <v>19</v>
      </c>
      <c r="GB33" s="10">
        <v>2</v>
      </c>
      <c r="GC33" s="10">
        <v>0</v>
      </c>
      <c r="GD33" s="10">
        <v>0</v>
      </c>
      <c r="GE33" s="10">
        <v>1</v>
      </c>
      <c r="GF33" s="10">
        <v>0</v>
      </c>
      <c r="GG33" s="69">
        <f>SUM(FZ33:GF33)</f>
        <v>200</v>
      </c>
      <c r="GH33" s="26">
        <f>FZ33+GA33+GB33*1.5+GC33*2.3+GD33*2+GE33*0.4+GF33*0.2</f>
        <v>200.4</v>
      </c>
      <c r="GI33" s="68">
        <f>GI31+"00:15"</f>
        <v>0.70833333333333315</v>
      </c>
      <c r="GJ33" s="10">
        <v>0</v>
      </c>
      <c r="GK33" s="10">
        <v>0</v>
      </c>
      <c r="GL33" s="10">
        <v>0</v>
      </c>
      <c r="GM33" s="10">
        <v>0</v>
      </c>
      <c r="GN33" s="10">
        <v>0</v>
      </c>
      <c r="GO33" s="10">
        <v>0</v>
      </c>
      <c r="GP33" s="10">
        <v>0</v>
      </c>
      <c r="GQ33" s="69">
        <f>SUM(GJ33:GP33)</f>
        <v>0</v>
      </c>
      <c r="GR33" s="26">
        <f>GJ33+GK33+GL33*1.5+GM33*2.3+GN33*2+GO33*0.4+GP33*0.2</f>
        <v>0</v>
      </c>
      <c r="GS33" s="68">
        <f>GS31+"00:15"</f>
        <v>0.70833333333333315</v>
      </c>
      <c r="GT33" s="10">
        <v>128</v>
      </c>
      <c r="GU33" s="10">
        <v>14</v>
      </c>
      <c r="GV33" s="10">
        <v>0</v>
      </c>
      <c r="GW33" s="10">
        <v>0</v>
      </c>
      <c r="GX33" s="10">
        <v>1</v>
      </c>
      <c r="GY33" s="10">
        <v>0</v>
      </c>
      <c r="GZ33" s="10">
        <v>0</v>
      </c>
      <c r="HA33" s="69">
        <f>SUM(GT33:GZ33)</f>
        <v>143</v>
      </c>
      <c r="HB33" s="26">
        <f>GT33+GU33+GV33*1.5+GW33*2.3+GX33*2+GY33*0.4+GZ33*0.2</f>
        <v>144</v>
      </c>
      <c r="HC33" s="68">
        <f>HC31+"00:15"</f>
        <v>0.70833333333333315</v>
      </c>
      <c r="HD33" s="10">
        <v>0</v>
      </c>
      <c r="HE33" s="10">
        <v>0</v>
      </c>
      <c r="HF33" s="10">
        <v>0</v>
      </c>
      <c r="HG33" s="10">
        <v>0</v>
      </c>
      <c r="HH33" s="10">
        <v>0</v>
      </c>
      <c r="HI33" s="10">
        <v>0</v>
      </c>
      <c r="HJ33" s="10">
        <v>0</v>
      </c>
      <c r="HK33" s="69">
        <f>SUM(HD33:HJ33)</f>
        <v>0</v>
      </c>
      <c r="HL33" s="26">
        <f>HD33+HE33+HF33*1.5+HG33*2.3+HH33*2+HI33*0.4+HJ33*0.2</f>
        <v>0</v>
      </c>
      <c r="HM33" s="68">
        <f>HM31+"00:15"</f>
        <v>0.70833333333333315</v>
      </c>
      <c r="HN33" s="10">
        <v>102</v>
      </c>
      <c r="HO33" s="10">
        <v>22</v>
      </c>
      <c r="HP33" s="10">
        <v>2</v>
      </c>
      <c r="HQ33" s="10">
        <v>1</v>
      </c>
      <c r="HR33" s="10">
        <v>0</v>
      </c>
      <c r="HS33" s="10">
        <v>1</v>
      </c>
      <c r="HT33" s="10">
        <v>0</v>
      </c>
      <c r="HU33" s="69">
        <f>SUM(HN33:HT33)</f>
        <v>128</v>
      </c>
      <c r="HV33" s="26">
        <f>HN33+HO33+HP33*1.5+HQ33*2.3+HR33*2+HS33*0.4+HT33*0.2</f>
        <v>129.70000000000002</v>
      </c>
      <c r="HW33" s="68">
        <f>HW31+"00:15"</f>
        <v>0.70833333333333315</v>
      </c>
      <c r="HX33" s="10">
        <v>36</v>
      </c>
      <c r="HY33" s="10">
        <v>7</v>
      </c>
      <c r="HZ33" s="10">
        <v>3</v>
      </c>
      <c r="IA33" s="10">
        <v>1</v>
      </c>
      <c r="IB33" s="10">
        <v>0</v>
      </c>
      <c r="IC33" s="10">
        <v>0</v>
      </c>
      <c r="ID33" s="10">
        <v>0</v>
      </c>
      <c r="IE33" s="69">
        <f>SUM(HX33:ID33)</f>
        <v>47</v>
      </c>
      <c r="IF33" s="26">
        <f>HX33+HY33+HZ33*1.5+IA33*2.3+IB33*2+IC33*0.4+ID33*0.2</f>
        <v>49.8</v>
      </c>
      <c r="IG33" s="68">
        <f>IG31+"00:15"</f>
        <v>0.70833333333333315</v>
      </c>
      <c r="IH33" s="10">
        <v>0</v>
      </c>
      <c r="II33" s="10">
        <v>0</v>
      </c>
      <c r="IJ33" s="10">
        <v>0</v>
      </c>
      <c r="IK33" s="10">
        <v>0</v>
      </c>
      <c r="IL33" s="10">
        <v>0</v>
      </c>
      <c r="IM33" s="10">
        <v>0</v>
      </c>
      <c r="IN33" s="10">
        <v>0</v>
      </c>
      <c r="IO33" s="69">
        <f>SUM(IH33:IN33)</f>
        <v>0</v>
      </c>
      <c r="IP33" s="26">
        <f>IH33+II33+IJ33*1.5+IK33*2.3+IL33*2+IM33*0.4+IN33*0.2</f>
        <v>0</v>
      </c>
      <c r="IQ33" s="68">
        <f>IQ31+"00:15"</f>
        <v>0.70833333333333315</v>
      </c>
      <c r="IR33" s="70">
        <f t="shared" ref="IR33:IX36" si="480">SUM(AP33,AZ33,DH33,FP33,HX33)</f>
        <v>151</v>
      </c>
      <c r="IS33" s="70">
        <f t="shared" si="480"/>
        <v>14</v>
      </c>
      <c r="IT33" s="70">
        <f t="shared" si="480"/>
        <v>5</v>
      </c>
      <c r="IU33" s="70">
        <f t="shared" si="480"/>
        <v>2</v>
      </c>
      <c r="IV33" s="70">
        <f t="shared" si="480"/>
        <v>0</v>
      </c>
      <c r="IW33" s="70">
        <f t="shared" si="480"/>
        <v>1</v>
      </c>
      <c r="IX33" s="70">
        <f t="shared" si="480"/>
        <v>0</v>
      </c>
      <c r="IY33" s="69">
        <f>SUM(IR33:IX33)</f>
        <v>173</v>
      </c>
      <c r="IZ33" s="26">
        <f>IR33+IS33+IT33*1.5+IU33*2.3+IV33*2+IW33*0.4+IX33*0.2</f>
        <v>177.5</v>
      </c>
      <c r="JA33" s="68">
        <f>JA31+"00:15"</f>
        <v>0.70833333333333315</v>
      </c>
      <c r="JB33" s="70">
        <f t="shared" ref="JB33:JH36" si="481">SUM(B33,L33,V33,AF33,AP33)</f>
        <v>221</v>
      </c>
      <c r="JC33" s="70">
        <f t="shared" si="481"/>
        <v>28</v>
      </c>
      <c r="JD33" s="70">
        <f t="shared" si="481"/>
        <v>1</v>
      </c>
      <c r="JE33" s="70">
        <f t="shared" si="481"/>
        <v>1</v>
      </c>
      <c r="JF33" s="70">
        <f t="shared" si="481"/>
        <v>0</v>
      </c>
      <c r="JG33" s="70">
        <f t="shared" si="481"/>
        <v>1</v>
      </c>
      <c r="JH33" s="70">
        <f t="shared" si="481"/>
        <v>0</v>
      </c>
      <c r="JI33" s="69">
        <f>SUM(JB33:JH33)</f>
        <v>252</v>
      </c>
      <c r="JJ33" s="26">
        <f>JB33+JC33+JD33*1.5+JE33*2.3+JF33*2+JG33*0.4+JH33*0.2</f>
        <v>253.20000000000002</v>
      </c>
      <c r="JK33" s="68">
        <f>JK31+"00:15"</f>
        <v>0.70833333333333315</v>
      </c>
      <c r="JL33" s="70">
        <f t="shared" ref="JL33:JR36" si="482">SUM(AF33,CN33,CX33,FF33,HN33)</f>
        <v>143</v>
      </c>
      <c r="JM33" s="70">
        <f t="shared" si="482"/>
        <v>26</v>
      </c>
      <c r="JN33" s="70">
        <f t="shared" si="482"/>
        <v>2</v>
      </c>
      <c r="JO33" s="70">
        <f t="shared" si="482"/>
        <v>1</v>
      </c>
      <c r="JP33" s="70">
        <f t="shared" si="482"/>
        <v>0</v>
      </c>
      <c r="JQ33" s="70">
        <f t="shared" si="482"/>
        <v>2</v>
      </c>
      <c r="JR33" s="70">
        <f t="shared" si="482"/>
        <v>0</v>
      </c>
      <c r="JS33" s="69">
        <f>SUM(JL33:JR33)</f>
        <v>174</v>
      </c>
      <c r="JT33" s="26">
        <f>JL33+JM33+JN33*1.5+JO33*2.3+JP33*2+JQ33*0.4+JR33*0.2</f>
        <v>175.10000000000002</v>
      </c>
      <c r="JU33" s="68">
        <f>JU31+"00:15"</f>
        <v>0.70833333333333315</v>
      </c>
      <c r="JV33" s="70">
        <f t="shared" ref="JV33:KB36" si="483">SUM(AZ33,BJ33,BT33,CD33,CN33)</f>
        <v>205</v>
      </c>
      <c r="JW33" s="70">
        <f t="shared" si="483"/>
        <v>22</v>
      </c>
      <c r="JX33" s="70">
        <f t="shared" si="483"/>
        <v>1</v>
      </c>
      <c r="JY33" s="70">
        <f t="shared" si="483"/>
        <v>0</v>
      </c>
      <c r="JZ33" s="70">
        <f t="shared" si="483"/>
        <v>0</v>
      </c>
      <c r="KA33" s="70">
        <f t="shared" si="483"/>
        <v>3</v>
      </c>
      <c r="KB33" s="70">
        <f t="shared" si="483"/>
        <v>0</v>
      </c>
      <c r="KC33" s="69">
        <f>SUM(JV33:KB33)</f>
        <v>231</v>
      </c>
      <c r="KD33" s="26">
        <f>JV33+JW33+JX33*1.5+JY33*2.3+JZ33*2+KA33*0.4+KB33*0.2</f>
        <v>229.7</v>
      </c>
      <c r="KE33" s="68">
        <f>KE31+"00:15"</f>
        <v>0.70833333333333315</v>
      </c>
      <c r="KF33" s="70">
        <f t="shared" ref="KF33:KL36" si="484">SUM(V33,CD33,EL33,EV33,HD33)</f>
        <v>154</v>
      </c>
      <c r="KG33" s="70">
        <f t="shared" si="484"/>
        <v>10</v>
      </c>
      <c r="KH33" s="70">
        <f t="shared" si="484"/>
        <v>1</v>
      </c>
      <c r="KI33" s="70">
        <f t="shared" si="484"/>
        <v>3</v>
      </c>
      <c r="KJ33" s="70">
        <f t="shared" si="484"/>
        <v>1</v>
      </c>
      <c r="KK33" s="70">
        <f t="shared" si="484"/>
        <v>0</v>
      </c>
      <c r="KL33" s="70">
        <f t="shared" si="484"/>
        <v>0</v>
      </c>
      <c r="KM33" s="69">
        <f>SUM(KF33:KL33)</f>
        <v>169</v>
      </c>
      <c r="KN33" s="26">
        <f>KF33+KG33+KH33*1.5+KI33*2.3+KJ33*2+KK33*0.4+KL33*0.2</f>
        <v>174.4</v>
      </c>
      <c r="KO33" s="68">
        <f>KO31+"00:15"</f>
        <v>0.70833333333333315</v>
      </c>
      <c r="KP33" s="70">
        <f t="shared" ref="KP33:KV36" si="485">SUM(CX33,DH33,DR33,EB33,EL33)</f>
        <v>92</v>
      </c>
      <c r="KQ33" s="70">
        <f t="shared" si="485"/>
        <v>13</v>
      </c>
      <c r="KR33" s="70">
        <f t="shared" si="485"/>
        <v>0</v>
      </c>
      <c r="KS33" s="70">
        <f t="shared" si="485"/>
        <v>2</v>
      </c>
      <c r="KT33" s="70">
        <f t="shared" si="485"/>
        <v>0</v>
      </c>
      <c r="KU33" s="70">
        <f t="shared" si="485"/>
        <v>3</v>
      </c>
      <c r="KV33" s="70">
        <f t="shared" si="485"/>
        <v>0</v>
      </c>
      <c r="KW33" s="69">
        <f>SUM(KP33:KV33)</f>
        <v>110</v>
      </c>
      <c r="KX33" s="26">
        <f>KP33+KQ33+KR33*1.5+KS33*2.3+KT33*2+KU33*0.4+KV33*0.2</f>
        <v>110.8</v>
      </c>
      <c r="KY33" s="68">
        <f>KY31+"00:15"</f>
        <v>0.70833333333333315</v>
      </c>
      <c r="KZ33" s="70">
        <f t="shared" ref="KZ33:LF36" si="486">SUM(L33,BT33,EB33,GJ33,GT33)</f>
        <v>245</v>
      </c>
      <c r="LA33" s="70">
        <f t="shared" si="486"/>
        <v>34</v>
      </c>
      <c r="LB33" s="70">
        <f t="shared" si="486"/>
        <v>1</v>
      </c>
      <c r="LC33" s="70">
        <f t="shared" si="486"/>
        <v>1</v>
      </c>
      <c r="LD33" s="70">
        <f t="shared" si="486"/>
        <v>1</v>
      </c>
      <c r="LE33" s="70">
        <f t="shared" si="486"/>
        <v>7</v>
      </c>
      <c r="LF33" s="70">
        <f t="shared" si="486"/>
        <v>0</v>
      </c>
      <c r="LG33" s="69">
        <f>SUM(KZ33:LF33)</f>
        <v>289</v>
      </c>
      <c r="LH33" s="26">
        <f>KZ33+LA33+LB33*1.5+LC33*2.3+LD33*2+LE33*0.4+LF33*0.2</f>
        <v>287.60000000000002</v>
      </c>
      <c r="LI33" s="68">
        <f>LI31+"00:15"</f>
        <v>0.70833333333333315</v>
      </c>
      <c r="LJ33" s="70">
        <f t="shared" ref="LJ33:LP36" si="487">SUM(EV33,FF33,FP33,FZ33,GJ33)</f>
        <v>315</v>
      </c>
      <c r="LK33" s="70">
        <f t="shared" si="487"/>
        <v>30</v>
      </c>
      <c r="LL33" s="70">
        <f t="shared" si="487"/>
        <v>5</v>
      </c>
      <c r="LM33" s="70">
        <f t="shared" si="487"/>
        <v>2</v>
      </c>
      <c r="LN33" s="70">
        <f t="shared" si="487"/>
        <v>1</v>
      </c>
      <c r="LO33" s="70">
        <f t="shared" si="487"/>
        <v>3</v>
      </c>
      <c r="LP33" s="70">
        <f t="shared" si="487"/>
        <v>0</v>
      </c>
      <c r="LQ33" s="69">
        <f>SUM(LJ33:LP33)</f>
        <v>356</v>
      </c>
      <c r="LR33" s="26">
        <f>LJ33+LK33+LL33*1.5+LM33*2.3+LN33*2+LO33*0.4+LP33*0.2</f>
        <v>360.3</v>
      </c>
      <c r="LS33" s="68">
        <f>LS31+"00:15"</f>
        <v>0.70833333333333315</v>
      </c>
      <c r="LT33" s="70">
        <f t="shared" ref="LT33:LZ36" si="488">SUM(B33,BJ33,DR33,FZ33,IH33)</f>
        <v>406</v>
      </c>
      <c r="LU33" s="70">
        <f t="shared" si="488"/>
        <v>52</v>
      </c>
      <c r="LV33" s="70">
        <f t="shared" si="488"/>
        <v>3</v>
      </c>
      <c r="LW33" s="70">
        <f t="shared" si="488"/>
        <v>0</v>
      </c>
      <c r="LX33" s="70">
        <f t="shared" si="488"/>
        <v>0</v>
      </c>
      <c r="LY33" s="70">
        <f t="shared" si="488"/>
        <v>1</v>
      </c>
      <c r="LZ33" s="70">
        <f t="shared" si="488"/>
        <v>0</v>
      </c>
      <c r="MA33" s="69">
        <f>SUM(LT33:LZ33)</f>
        <v>462</v>
      </c>
      <c r="MB33" s="26">
        <f>LT33+LU33+LV33*1.5+LW33*2.3+LX33*2+LY33*0.4+LZ33*0.2</f>
        <v>462.9</v>
      </c>
      <c r="MC33" s="68">
        <f>MC31+"00:15"</f>
        <v>0.70833333333333315</v>
      </c>
      <c r="MD33" s="70">
        <f t="shared" ref="MD33:MJ36" si="489">SUM(GT33,HD33,HN33,HX33,IH33)</f>
        <v>266</v>
      </c>
      <c r="ME33" s="70">
        <f t="shared" si="489"/>
        <v>43</v>
      </c>
      <c r="MF33" s="70">
        <f t="shared" si="489"/>
        <v>5</v>
      </c>
      <c r="MG33" s="70">
        <f t="shared" si="489"/>
        <v>2</v>
      </c>
      <c r="MH33" s="70">
        <f t="shared" si="489"/>
        <v>1</v>
      </c>
      <c r="MI33" s="70">
        <f t="shared" si="489"/>
        <v>1</v>
      </c>
      <c r="MJ33" s="70">
        <f t="shared" si="489"/>
        <v>0</v>
      </c>
      <c r="MK33" s="69">
        <f>SUM(MD33:MJ33)</f>
        <v>318</v>
      </c>
      <c r="ML33" s="26">
        <f>MD33+ME33+MF33*1.5+MG33*2.3+MH33*2+MI33*0.4+MJ33*0.2</f>
        <v>323.5</v>
      </c>
      <c r="MM33" s="68">
        <f>MM31+"00:15"</f>
        <v>0.70833333333333315</v>
      </c>
      <c r="MN33" s="70">
        <f t="shared" ref="MN33:MT36" si="490">SUM(IR33,JL33,KF33,KZ33,LT33)</f>
        <v>1099</v>
      </c>
      <c r="MO33" s="70">
        <f t="shared" si="490"/>
        <v>136</v>
      </c>
      <c r="MP33" s="70">
        <f t="shared" si="490"/>
        <v>12</v>
      </c>
      <c r="MQ33" s="70">
        <f t="shared" si="490"/>
        <v>7</v>
      </c>
      <c r="MR33" s="70">
        <f t="shared" si="490"/>
        <v>2</v>
      </c>
      <c r="MS33" s="70">
        <f t="shared" si="490"/>
        <v>11</v>
      </c>
      <c r="MT33" s="70">
        <f t="shared" si="490"/>
        <v>0</v>
      </c>
      <c r="MU33" s="69">
        <f>SUM(MN33:MT33)</f>
        <v>1267</v>
      </c>
      <c r="MV33" s="26">
        <f>MN33+MO33+MP33*1.5+MQ33*2.3+MR33*2+MS33*0.4+MT33*0.2</f>
        <v>1277.5</v>
      </c>
    </row>
    <row r="34" spans="1:360" s="53" customFormat="1" ht="12.95" customHeight="1" x14ac:dyDescent="0.25">
      <c r="A34" s="68">
        <f t="shared" ref="A34:A36" si="491">A33+"00:15"</f>
        <v>0.71874999999999978</v>
      </c>
      <c r="B34" s="10">
        <v>136</v>
      </c>
      <c r="C34" s="10">
        <v>7</v>
      </c>
      <c r="D34" s="10">
        <v>2</v>
      </c>
      <c r="E34" s="10">
        <v>0</v>
      </c>
      <c r="F34" s="10">
        <v>0</v>
      </c>
      <c r="G34" s="10">
        <v>0</v>
      </c>
      <c r="H34" s="10">
        <v>0</v>
      </c>
      <c r="I34" s="69">
        <f>SUM(B34:H34)</f>
        <v>145</v>
      </c>
      <c r="J34" s="26">
        <f t="shared" ref="J34:J36" si="492">B34+C34+D34*1.5+E34*2.3+F34*2+G34*0.4+H34*0.2</f>
        <v>146</v>
      </c>
      <c r="K34" s="68">
        <f t="shared" ref="K34:K36" si="493">K33+"00:15"</f>
        <v>0.71874999999999978</v>
      </c>
      <c r="L34" s="10">
        <v>39</v>
      </c>
      <c r="M34" s="10">
        <v>1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69">
        <f>SUM(L34:R34)</f>
        <v>40</v>
      </c>
      <c r="T34" s="26">
        <f t="shared" ref="T34:T36" si="494">L34+M34+N34*1.5+O34*2.3+P34*2+Q34*0.4+R34*0.2</f>
        <v>40</v>
      </c>
      <c r="U34" s="68">
        <f t="shared" ref="U34:U36" si="495">U33+"00:15"</f>
        <v>0.71874999999999978</v>
      </c>
      <c r="V34" s="10">
        <v>91</v>
      </c>
      <c r="W34" s="10">
        <v>5</v>
      </c>
      <c r="X34" s="10">
        <v>1</v>
      </c>
      <c r="Y34" s="10">
        <v>0</v>
      </c>
      <c r="Z34" s="10">
        <v>0</v>
      </c>
      <c r="AA34" s="10">
        <v>0</v>
      </c>
      <c r="AB34" s="10">
        <v>0</v>
      </c>
      <c r="AC34" s="69">
        <f>SUM(V34:AB34)</f>
        <v>97</v>
      </c>
      <c r="AD34" s="26">
        <f t="shared" ref="AD34:AD36" si="496">V34+W34+X34*1.5+Y34*2.3+Z34*2+AA34*0.4+AB34*0.2</f>
        <v>97.5</v>
      </c>
      <c r="AE34" s="68">
        <f t="shared" ref="AE34:AE36" si="497">AE33+"00:15"</f>
        <v>0.71874999999999978</v>
      </c>
      <c r="AF34" s="10">
        <v>11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69">
        <f>SUM(AF34:AL34)</f>
        <v>11</v>
      </c>
      <c r="AN34" s="26">
        <f t="shared" ref="AN34:AN36" si="498">AF34+AG34+AH34*1.5+AI34*2.3+AJ34*2+AK34*0.4+AL34*0.2</f>
        <v>11</v>
      </c>
      <c r="AO34" s="68">
        <f t="shared" ref="AO34:AO36" si="499">AO33+"00:15"</f>
        <v>0.71874999999999978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69">
        <f>SUM(AP34:AV34)</f>
        <v>0</v>
      </c>
      <c r="AX34" s="26">
        <f t="shared" ref="AX34:AX36" si="500">AP34+AQ34+AR34*1.5+AS34*2.3+AT34*2+AU34*0.4+AV34*0.2</f>
        <v>0</v>
      </c>
      <c r="AY34" s="68">
        <f t="shared" ref="AY34:AY36" si="501">AY33+"00:15"</f>
        <v>0.71874999999999978</v>
      </c>
      <c r="AZ34" s="10">
        <v>31</v>
      </c>
      <c r="BA34" s="10">
        <v>2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69">
        <f>SUM(AZ34:BF34)</f>
        <v>33</v>
      </c>
      <c r="BH34" s="26">
        <f t="shared" ref="BH34:BH36" si="502">AZ34+BA34+BB34*1.5+BC34*2.3+BD34*2+BE34*0.4+BF34*0.2</f>
        <v>33</v>
      </c>
      <c r="BI34" s="68">
        <f t="shared" ref="BI34:BI36" si="503">BI33+"00:15"</f>
        <v>0.71874999999999978</v>
      </c>
      <c r="BJ34" s="10">
        <v>108</v>
      </c>
      <c r="BK34" s="10">
        <v>16</v>
      </c>
      <c r="BL34" s="10">
        <v>1</v>
      </c>
      <c r="BM34" s="10">
        <v>0</v>
      </c>
      <c r="BN34" s="10">
        <v>0</v>
      </c>
      <c r="BO34" s="10">
        <v>0</v>
      </c>
      <c r="BP34" s="10">
        <v>0</v>
      </c>
      <c r="BQ34" s="69">
        <f>SUM(BJ34:BP34)</f>
        <v>125</v>
      </c>
      <c r="BR34" s="26">
        <f t="shared" ref="BR34:BR36" si="504">BJ34+BK34+BL34*1.5+BM34*2.3+BN34*2+BO34*0.4+BP34*0.2</f>
        <v>125.5</v>
      </c>
      <c r="BS34" s="68">
        <f t="shared" ref="BS34:BS36" si="505">BS33+"00:15"</f>
        <v>0.71874999999999978</v>
      </c>
      <c r="BT34" s="10">
        <v>59</v>
      </c>
      <c r="BU34" s="10">
        <v>1</v>
      </c>
      <c r="BV34" s="10">
        <v>0</v>
      </c>
      <c r="BW34" s="10">
        <v>1</v>
      </c>
      <c r="BX34" s="10">
        <v>0</v>
      </c>
      <c r="BY34" s="10">
        <v>0</v>
      </c>
      <c r="BZ34" s="10">
        <v>0</v>
      </c>
      <c r="CA34" s="69">
        <f>SUM(BT34:BZ34)</f>
        <v>61</v>
      </c>
      <c r="CB34" s="26">
        <f t="shared" ref="CB34:CB36" si="506">BT34+BU34+BV34*1.5+BW34*2.3+BX34*2+BY34*0.4+BZ34*0.2</f>
        <v>62.3</v>
      </c>
      <c r="CC34" s="68">
        <f t="shared" ref="CC34:CC36" si="507">CC33+"00:15"</f>
        <v>0.71874999999999978</v>
      </c>
      <c r="CD34" s="10">
        <v>4</v>
      </c>
      <c r="CE34" s="10">
        <v>1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69">
        <f>SUM(CD34:CJ34)</f>
        <v>5</v>
      </c>
      <c r="CL34" s="26">
        <f t="shared" ref="CL34:CL36" si="508">CD34+CE34+CF34*1.5+CG34*2.3+CH34*2+CI34*0.4+CJ34*0.2</f>
        <v>5</v>
      </c>
      <c r="CM34" s="68">
        <f t="shared" ref="CM34:CM36" si="509">CM33+"00:15"</f>
        <v>0.71874999999999978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0</v>
      </c>
      <c r="CT34" s="10">
        <v>0</v>
      </c>
      <c r="CU34" s="69">
        <f>SUM(CN34:CT34)</f>
        <v>0</v>
      </c>
      <c r="CV34" s="26">
        <f t="shared" ref="CV34:CV36" si="510">CN34+CO34+CP34*1.5+CQ34*2.3+CR34*2+CS34*0.4+CT34*0.2</f>
        <v>0</v>
      </c>
      <c r="CW34" s="68">
        <f t="shared" ref="CW34:CW36" si="511">CW33+"00:15"</f>
        <v>0.71874999999999978</v>
      </c>
      <c r="CX34" s="10">
        <v>10</v>
      </c>
      <c r="CY34" s="10">
        <v>3</v>
      </c>
      <c r="CZ34" s="10">
        <v>0</v>
      </c>
      <c r="DA34" s="10">
        <v>0</v>
      </c>
      <c r="DB34" s="10">
        <v>0</v>
      </c>
      <c r="DC34" s="10">
        <v>0</v>
      </c>
      <c r="DD34" s="10">
        <v>0</v>
      </c>
      <c r="DE34" s="69">
        <f>SUM(CX34:DD34)</f>
        <v>13</v>
      </c>
      <c r="DF34" s="26">
        <f t="shared" ref="DF34:DF36" si="512">CX34+CY34+CZ34*1.5+DA34*2.3+DB34*2+DC34*0.4+DD34*0.2</f>
        <v>13</v>
      </c>
      <c r="DG34" s="68">
        <f t="shared" ref="DG34:DG36" si="513">DG33+"00:15"</f>
        <v>0.71874999999999978</v>
      </c>
      <c r="DH34" s="10">
        <v>52</v>
      </c>
      <c r="DI34" s="10">
        <v>8</v>
      </c>
      <c r="DJ34" s="10">
        <v>3</v>
      </c>
      <c r="DK34" s="10">
        <v>0</v>
      </c>
      <c r="DL34" s="10">
        <v>0</v>
      </c>
      <c r="DM34" s="10">
        <v>0</v>
      </c>
      <c r="DN34" s="10">
        <v>0</v>
      </c>
      <c r="DO34" s="69">
        <f>SUM(DH34:DN34)</f>
        <v>63</v>
      </c>
      <c r="DP34" s="26">
        <f t="shared" ref="DP34:DP36" si="514">DH34+DI34+DJ34*1.5+DK34*2.3+DL34*2+DM34*0.4+DN34*0.2</f>
        <v>64.5</v>
      </c>
      <c r="DQ34" s="68">
        <f t="shared" ref="DQ34:DQ36" si="515">DQ33+"00:15"</f>
        <v>0.71874999999999978</v>
      </c>
      <c r="DR34" s="10">
        <v>2</v>
      </c>
      <c r="DS34" s="10">
        <v>0</v>
      </c>
      <c r="DT34" s="10">
        <v>0</v>
      </c>
      <c r="DU34" s="10">
        <v>0</v>
      </c>
      <c r="DV34" s="10">
        <v>0</v>
      </c>
      <c r="DW34" s="10">
        <v>0</v>
      </c>
      <c r="DX34" s="10">
        <v>0</v>
      </c>
      <c r="DY34" s="69">
        <f>SUM(DR34:DX34)</f>
        <v>2</v>
      </c>
      <c r="DZ34" s="26">
        <f t="shared" ref="DZ34:DZ36" si="516">DR34+DS34+DT34*1.5+DU34*2.3+DV34*2+DW34*0.4+DX34*0.2</f>
        <v>2</v>
      </c>
      <c r="EA34" s="68">
        <f t="shared" ref="EA34:EA36" si="517">EA33+"00:15"</f>
        <v>0.71874999999999978</v>
      </c>
      <c r="EB34" s="10">
        <v>29</v>
      </c>
      <c r="EC34" s="10">
        <v>16</v>
      </c>
      <c r="ED34" s="10">
        <v>2</v>
      </c>
      <c r="EE34" s="10">
        <v>1</v>
      </c>
      <c r="EF34" s="10">
        <v>0</v>
      </c>
      <c r="EG34" s="10">
        <v>2</v>
      </c>
      <c r="EH34" s="10">
        <v>0</v>
      </c>
      <c r="EI34" s="69">
        <f>SUM(EB34:EH34)</f>
        <v>50</v>
      </c>
      <c r="EJ34" s="26">
        <f t="shared" ref="EJ34:EJ36" si="518">EB34+EC34+ED34*1.5+EE34*2.3+EF34*2+EG34*0.4+EH34*0.2</f>
        <v>51.099999999999994</v>
      </c>
      <c r="EK34" s="68">
        <f t="shared" ref="EK34:EK36" si="519">EK33+"00:15"</f>
        <v>0.71874999999999978</v>
      </c>
      <c r="EL34" s="10">
        <v>0</v>
      </c>
      <c r="EM34" s="10">
        <v>0</v>
      </c>
      <c r="EN34" s="10">
        <v>0</v>
      </c>
      <c r="EO34" s="10">
        <v>0</v>
      </c>
      <c r="EP34" s="10">
        <v>0</v>
      </c>
      <c r="EQ34" s="10">
        <v>0</v>
      </c>
      <c r="ER34" s="10">
        <v>0</v>
      </c>
      <c r="ES34" s="69">
        <f>SUM(EL34:ER34)</f>
        <v>0</v>
      </c>
      <c r="ET34" s="26">
        <f t="shared" ref="ET34:ET36" si="520">EL34+EM34+EN34*1.5+EO34*2.3+EP34*2+EQ34*0.4+ER34*0.2</f>
        <v>0</v>
      </c>
      <c r="EU34" s="68">
        <f t="shared" ref="EU34:EU36" si="521">EU33+"00:15"</f>
        <v>0.71874999999999978</v>
      </c>
      <c r="EV34" s="10">
        <v>62</v>
      </c>
      <c r="EW34" s="10">
        <v>14</v>
      </c>
      <c r="EX34" s="10">
        <v>0</v>
      </c>
      <c r="EY34" s="10">
        <v>0</v>
      </c>
      <c r="EZ34" s="10">
        <v>0</v>
      </c>
      <c r="FA34" s="10">
        <v>0</v>
      </c>
      <c r="FB34" s="10">
        <v>0</v>
      </c>
      <c r="FC34" s="69">
        <f>SUM(EV34:FB34)</f>
        <v>76</v>
      </c>
      <c r="FD34" s="26">
        <f t="shared" ref="FD34:FD36" si="522">EV34+EW34+EX34*1.5+EY34*2.3+EZ34*2+FA34*0.4+FB34*0.2</f>
        <v>76</v>
      </c>
      <c r="FE34" s="68">
        <f t="shared" ref="FE34:FE36" si="523">FE33+"00:15"</f>
        <v>0.71874999999999978</v>
      </c>
      <c r="FF34" s="10">
        <v>19</v>
      </c>
      <c r="FG34" s="10">
        <v>2</v>
      </c>
      <c r="FH34" s="10">
        <v>0</v>
      </c>
      <c r="FI34" s="10">
        <v>0</v>
      </c>
      <c r="FJ34" s="10">
        <v>0</v>
      </c>
      <c r="FK34" s="10">
        <v>1</v>
      </c>
      <c r="FL34" s="10">
        <v>0</v>
      </c>
      <c r="FM34" s="69">
        <f>SUM(FF34:FL34)</f>
        <v>22</v>
      </c>
      <c r="FN34" s="26">
        <f t="shared" ref="FN34:FN36" si="524">FF34+FG34+FH34*1.5+FI34*2.3+FJ34*2+FK34*0.4+FL34*0.2</f>
        <v>21.4</v>
      </c>
      <c r="FO34" s="68">
        <f t="shared" ref="FO34:FO36" si="525">FO33+"00:15"</f>
        <v>0.71874999999999978</v>
      </c>
      <c r="FP34" s="10">
        <v>52</v>
      </c>
      <c r="FQ34" s="10">
        <v>6</v>
      </c>
      <c r="FR34" s="10">
        <v>0</v>
      </c>
      <c r="FS34" s="10">
        <v>0</v>
      </c>
      <c r="FT34" s="10">
        <v>0</v>
      </c>
      <c r="FU34" s="10">
        <v>0</v>
      </c>
      <c r="FV34" s="10">
        <v>0</v>
      </c>
      <c r="FW34" s="69">
        <f>SUM(FP34:FV34)</f>
        <v>58</v>
      </c>
      <c r="FX34" s="26">
        <f t="shared" ref="FX34:FX36" si="526">FP34+FQ34+FR34*1.5+FS34*2.3+FT34*2+FU34*0.4+FV34*0.2</f>
        <v>58</v>
      </c>
      <c r="FY34" s="68">
        <f t="shared" ref="FY34:FY36" si="527">FY33+"00:15"</f>
        <v>0.71874999999999978</v>
      </c>
      <c r="FZ34" s="10">
        <v>150</v>
      </c>
      <c r="GA34" s="10">
        <v>12</v>
      </c>
      <c r="GB34" s="10">
        <v>3</v>
      </c>
      <c r="GC34" s="10">
        <v>1</v>
      </c>
      <c r="GD34" s="10">
        <v>0</v>
      </c>
      <c r="GE34" s="10">
        <v>2</v>
      </c>
      <c r="GF34" s="10">
        <v>0</v>
      </c>
      <c r="GG34" s="69">
        <f>SUM(FZ34:GF34)</f>
        <v>168</v>
      </c>
      <c r="GH34" s="26">
        <f t="shared" ref="GH34:GH36" si="528">FZ34+GA34+GB34*1.5+GC34*2.3+GD34*2+GE34*0.4+GF34*0.2</f>
        <v>169.60000000000002</v>
      </c>
      <c r="GI34" s="68">
        <f t="shared" ref="GI34:GI36" si="529">GI33+"00:15"</f>
        <v>0.71874999999999978</v>
      </c>
      <c r="GJ34" s="10">
        <v>0</v>
      </c>
      <c r="GK34" s="10">
        <v>0</v>
      </c>
      <c r="GL34" s="10">
        <v>0</v>
      </c>
      <c r="GM34" s="10">
        <v>0</v>
      </c>
      <c r="GN34" s="10">
        <v>0</v>
      </c>
      <c r="GO34" s="10">
        <v>0</v>
      </c>
      <c r="GP34" s="10">
        <v>0</v>
      </c>
      <c r="GQ34" s="69">
        <f>SUM(GJ34:GP34)</f>
        <v>0</v>
      </c>
      <c r="GR34" s="26">
        <f t="shared" ref="GR34:GR36" si="530">GJ34+GK34+GL34*1.5+GM34*2.3+GN34*2+GO34*0.4+GP34*0.2</f>
        <v>0</v>
      </c>
      <c r="GS34" s="68">
        <f t="shared" ref="GS34:GS36" si="531">GS33+"00:15"</f>
        <v>0.71874999999999978</v>
      </c>
      <c r="GT34" s="10">
        <v>136</v>
      </c>
      <c r="GU34" s="10">
        <v>15</v>
      </c>
      <c r="GV34" s="10">
        <v>2</v>
      </c>
      <c r="GW34" s="10">
        <v>0</v>
      </c>
      <c r="GX34" s="10">
        <v>1</v>
      </c>
      <c r="GY34" s="10">
        <v>0</v>
      </c>
      <c r="GZ34" s="10">
        <v>0</v>
      </c>
      <c r="HA34" s="69">
        <f>SUM(GT34:GZ34)</f>
        <v>154</v>
      </c>
      <c r="HB34" s="26">
        <f t="shared" ref="HB34:HB36" si="532">GT34+GU34+GV34*1.5+GW34*2.3+GX34*2+GY34*0.4+GZ34*0.2</f>
        <v>156</v>
      </c>
      <c r="HC34" s="68">
        <f t="shared" ref="HC34:HC36" si="533">HC33+"00:15"</f>
        <v>0.71874999999999978</v>
      </c>
      <c r="HD34" s="10">
        <v>0</v>
      </c>
      <c r="HE34" s="10">
        <v>0</v>
      </c>
      <c r="HF34" s="10">
        <v>0</v>
      </c>
      <c r="HG34" s="10">
        <v>0</v>
      </c>
      <c r="HH34" s="10">
        <v>0</v>
      </c>
      <c r="HI34" s="10">
        <v>0</v>
      </c>
      <c r="HJ34" s="10">
        <v>0</v>
      </c>
      <c r="HK34" s="69">
        <f>SUM(HD34:HJ34)</f>
        <v>0</v>
      </c>
      <c r="HL34" s="26">
        <f t="shared" ref="HL34:HL36" si="534">HD34+HE34+HF34*1.5+HG34*2.3+HH34*2+HI34*0.4+HJ34*0.2</f>
        <v>0</v>
      </c>
      <c r="HM34" s="68">
        <f t="shared" ref="HM34:HM36" si="535">HM33+"00:15"</f>
        <v>0.71874999999999978</v>
      </c>
      <c r="HN34" s="10">
        <v>106</v>
      </c>
      <c r="HO34" s="10">
        <v>14</v>
      </c>
      <c r="HP34" s="10">
        <v>2</v>
      </c>
      <c r="HQ34" s="10">
        <v>0</v>
      </c>
      <c r="HR34" s="10">
        <v>0</v>
      </c>
      <c r="HS34" s="10">
        <v>1</v>
      </c>
      <c r="HT34" s="10">
        <v>0</v>
      </c>
      <c r="HU34" s="69">
        <f>SUM(HN34:HT34)</f>
        <v>123</v>
      </c>
      <c r="HV34" s="26">
        <f t="shared" ref="HV34:HV36" si="536">HN34+HO34+HP34*1.5+HQ34*2.3+HR34*2+HS34*0.4+HT34*0.2</f>
        <v>123.4</v>
      </c>
      <c r="HW34" s="68">
        <f t="shared" ref="HW34:HW36" si="537">HW33+"00:15"</f>
        <v>0.71874999999999978</v>
      </c>
      <c r="HX34" s="10">
        <v>60</v>
      </c>
      <c r="HY34" s="10">
        <v>11</v>
      </c>
      <c r="HZ34" s="10">
        <v>2</v>
      </c>
      <c r="IA34" s="10">
        <v>1</v>
      </c>
      <c r="IB34" s="10">
        <v>4</v>
      </c>
      <c r="IC34" s="10">
        <v>0</v>
      </c>
      <c r="ID34" s="10">
        <v>0</v>
      </c>
      <c r="IE34" s="69">
        <f>SUM(HX34:ID34)</f>
        <v>78</v>
      </c>
      <c r="IF34" s="26">
        <f t="shared" ref="IF34:IF36" si="538">HX34+HY34+HZ34*1.5+IA34*2.3+IB34*2+IC34*0.4+ID34*0.2</f>
        <v>84.3</v>
      </c>
      <c r="IG34" s="68">
        <f t="shared" ref="IG34:IG36" si="539">IG33+"00:15"</f>
        <v>0.71874999999999978</v>
      </c>
      <c r="IH34" s="10">
        <v>0</v>
      </c>
      <c r="II34" s="10">
        <v>0</v>
      </c>
      <c r="IJ34" s="10">
        <v>0</v>
      </c>
      <c r="IK34" s="10">
        <v>0</v>
      </c>
      <c r="IL34" s="10">
        <v>0</v>
      </c>
      <c r="IM34" s="10">
        <v>0</v>
      </c>
      <c r="IN34" s="10">
        <v>0</v>
      </c>
      <c r="IO34" s="69">
        <f>SUM(IH34:IN34)</f>
        <v>0</v>
      </c>
      <c r="IP34" s="26">
        <f t="shared" ref="IP34:IP36" si="540">IH34+II34+IJ34*1.5+IK34*2.3+IL34*2+IM34*0.4+IN34*0.2</f>
        <v>0</v>
      </c>
      <c r="IQ34" s="68">
        <f t="shared" ref="IQ34:IQ36" si="541">IQ33+"00:15"</f>
        <v>0.71874999999999978</v>
      </c>
      <c r="IR34" s="70">
        <f t="shared" si="480"/>
        <v>195</v>
      </c>
      <c r="IS34" s="70">
        <f t="shared" si="480"/>
        <v>27</v>
      </c>
      <c r="IT34" s="70">
        <f t="shared" si="480"/>
        <v>5</v>
      </c>
      <c r="IU34" s="70">
        <f t="shared" si="480"/>
        <v>1</v>
      </c>
      <c r="IV34" s="70">
        <f t="shared" si="480"/>
        <v>4</v>
      </c>
      <c r="IW34" s="70">
        <f t="shared" si="480"/>
        <v>0</v>
      </c>
      <c r="IX34" s="70">
        <f t="shared" si="480"/>
        <v>0</v>
      </c>
      <c r="IY34" s="69">
        <f>SUM(IR34:IX34)</f>
        <v>232</v>
      </c>
      <c r="IZ34" s="26">
        <f t="shared" ref="IZ34:IZ36" si="542">IR34+IS34+IT34*1.5+IU34*2.3+IV34*2+IW34*0.4+IX34*0.2</f>
        <v>239.8</v>
      </c>
      <c r="JA34" s="68">
        <f t="shared" ref="JA34:JA36" si="543">JA33+"00:15"</f>
        <v>0.71874999999999978</v>
      </c>
      <c r="JB34" s="70">
        <f t="shared" si="481"/>
        <v>277</v>
      </c>
      <c r="JC34" s="70">
        <f t="shared" si="481"/>
        <v>13</v>
      </c>
      <c r="JD34" s="70">
        <f t="shared" si="481"/>
        <v>3</v>
      </c>
      <c r="JE34" s="70">
        <f t="shared" si="481"/>
        <v>0</v>
      </c>
      <c r="JF34" s="70">
        <f t="shared" si="481"/>
        <v>0</v>
      </c>
      <c r="JG34" s="70">
        <f t="shared" si="481"/>
        <v>0</v>
      </c>
      <c r="JH34" s="70">
        <f t="shared" si="481"/>
        <v>0</v>
      </c>
      <c r="JI34" s="69">
        <f>SUM(JB34:JH34)</f>
        <v>293</v>
      </c>
      <c r="JJ34" s="26">
        <f t="shared" ref="JJ34:JJ36" si="544">JB34+JC34+JD34*1.5+JE34*2.3+JF34*2+JG34*0.4+JH34*0.2</f>
        <v>294.5</v>
      </c>
      <c r="JK34" s="68">
        <f t="shared" ref="JK34:JK36" si="545">JK33+"00:15"</f>
        <v>0.71874999999999978</v>
      </c>
      <c r="JL34" s="70">
        <f t="shared" si="482"/>
        <v>146</v>
      </c>
      <c r="JM34" s="70">
        <f t="shared" si="482"/>
        <v>19</v>
      </c>
      <c r="JN34" s="70">
        <f t="shared" si="482"/>
        <v>2</v>
      </c>
      <c r="JO34" s="70">
        <f t="shared" si="482"/>
        <v>0</v>
      </c>
      <c r="JP34" s="70">
        <f t="shared" si="482"/>
        <v>0</v>
      </c>
      <c r="JQ34" s="70">
        <f t="shared" si="482"/>
        <v>2</v>
      </c>
      <c r="JR34" s="70">
        <f t="shared" si="482"/>
        <v>0</v>
      </c>
      <c r="JS34" s="69">
        <f>SUM(JL34:JR34)</f>
        <v>169</v>
      </c>
      <c r="JT34" s="26">
        <f t="shared" ref="JT34:JT36" si="546">JL34+JM34+JN34*1.5+JO34*2.3+JP34*2+JQ34*0.4+JR34*0.2</f>
        <v>168.8</v>
      </c>
      <c r="JU34" s="68">
        <f t="shared" ref="JU34:JU36" si="547">JU33+"00:15"</f>
        <v>0.71874999999999978</v>
      </c>
      <c r="JV34" s="70">
        <f t="shared" si="483"/>
        <v>202</v>
      </c>
      <c r="JW34" s="70">
        <f t="shared" si="483"/>
        <v>20</v>
      </c>
      <c r="JX34" s="70">
        <f t="shared" si="483"/>
        <v>1</v>
      </c>
      <c r="JY34" s="70">
        <f t="shared" si="483"/>
        <v>1</v>
      </c>
      <c r="JZ34" s="70">
        <f t="shared" si="483"/>
        <v>0</v>
      </c>
      <c r="KA34" s="70">
        <f t="shared" si="483"/>
        <v>0</v>
      </c>
      <c r="KB34" s="70">
        <f t="shared" si="483"/>
        <v>0</v>
      </c>
      <c r="KC34" s="69">
        <f>SUM(JV34:KB34)</f>
        <v>224</v>
      </c>
      <c r="KD34" s="26">
        <f t="shared" ref="KD34:KD36" si="548">JV34+JW34+JX34*1.5+JY34*2.3+JZ34*2+KA34*0.4+KB34*0.2</f>
        <v>225.8</v>
      </c>
      <c r="KE34" s="68">
        <f t="shared" ref="KE34:KE36" si="549">KE33+"00:15"</f>
        <v>0.71874999999999978</v>
      </c>
      <c r="KF34" s="70">
        <f t="shared" si="484"/>
        <v>157</v>
      </c>
      <c r="KG34" s="70">
        <f t="shared" si="484"/>
        <v>20</v>
      </c>
      <c r="KH34" s="70">
        <f t="shared" si="484"/>
        <v>1</v>
      </c>
      <c r="KI34" s="70">
        <f t="shared" si="484"/>
        <v>0</v>
      </c>
      <c r="KJ34" s="70">
        <f t="shared" si="484"/>
        <v>0</v>
      </c>
      <c r="KK34" s="70">
        <f t="shared" si="484"/>
        <v>0</v>
      </c>
      <c r="KL34" s="70">
        <f t="shared" si="484"/>
        <v>0</v>
      </c>
      <c r="KM34" s="69">
        <f>SUM(KF34:KL34)</f>
        <v>178</v>
      </c>
      <c r="KN34" s="26">
        <f t="shared" ref="KN34:KN36" si="550">KF34+KG34+KH34*1.5+KI34*2.3+KJ34*2+KK34*0.4+KL34*0.2</f>
        <v>178.5</v>
      </c>
      <c r="KO34" s="68">
        <f t="shared" ref="KO34:KO36" si="551">KO33+"00:15"</f>
        <v>0.71874999999999978</v>
      </c>
      <c r="KP34" s="70">
        <f t="shared" si="485"/>
        <v>93</v>
      </c>
      <c r="KQ34" s="70">
        <f t="shared" si="485"/>
        <v>27</v>
      </c>
      <c r="KR34" s="70">
        <f t="shared" si="485"/>
        <v>5</v>
      </c>
      <c r="KS34" s="70">
        <f t="shared" si="485"/>
        <v>1</v>
      </c>
      <c r="KT34" s="70">
        <f t="shared" si="485"/>
        <v>0</v>
      </c>
      <c r="KU34" s="70">
        <f t="shared" si="485"/>
        <v>2</v>
      </c>
      <c r="KV34" s="70">
        <f t="shared" si="485"/>
        <v>0</v>
      </c>
      <c r="KW34" s="69">
        <f>SUM(KP34:KV34)</f>
        <v>128</v>
      </c>
      <c r="KX34" s="26">
        <f t="shared" ref="KX34:KX36" si="552">KP34+KQ34+KR34*1.5+KS34*2.3+KT34*2+KU34*0.4+KV34*0.2</f>
        <v>130.60000000000002</v>
      </c>
      <c r="KY34" s="68">
        <f t="shared" ref="KY34:KY36" si="553">KY33+"00:15"</f>
        <v>0.71874999999999978</v>
      </c>
      <c r="KZ34" s="70">
        <f t="shared" si="486"/>
        <v>263</v>
      </c>
      <c r="LA34" s="70">
        <f t="shared" si="486"/>
        <v>33</v>
      </c>
      <c r="LB34" s="70">
        <f t="shared" si="486"/>
        <v>4</v>
      </c>
      <c r="LC34" s="70">
        <f t="shared" si="486"/>
        <v>2</v>
      </c>
      <c r="LD34" s="70">
        <f t="shared" si="486"/>
        <v>1</v>
      </c>
      <c r="LE34" s="70">
        <f t="shared" si="486"/>
        <v>2</v>
      </c>
      <c r="LF34" s="70">
        <f t="shared" si="486"/>
        <v>0</v>
      </c>
      <c r="LG34" s="69">
        <f>SUM(KZ34:LF34)</f>
        <v>305</v>
      </c>
      <c r="LH34" s="26">
        <f t="shared" ref="LH34:LH36" si="554">KZ34+LA34+LB34*1.5+LC34*2.3+LD34*2+LE34*0.4+LF34*0.2</f>
        <v>309.40000000000003</v>
      </c>
      <c r="LI34" s="68">
        <f t="shared" ref="LI34:LI36" si="555">LI33+"00:15"</f>
        <v>0.71874999999999978</v>
      </c>
      <c r="LJ34" s="70">
        <f t="shared" si="487"/>
        <v>283</v>
      </c>
      <c r="LK34" s="70">
        <f t="shared" si="487"/>
        <v>34</v>
      </c>
      <c r="LL34" s="70">
        <f t="shared" si="487"/>
        <v>3</v>
      </c>
      <c r="LM34" s="70">
        <f t="shared" si="487"/>
        <v>1</v>
      </c>
      <c r="LN34" s="70">
        <f t="shared" si="487"/>
        <v>0</v>
      </c>
      <c r="LO34" s="70">
        <f t="shared" si="487"/>
        <v>3</v>
      </c>
      <c r="LP34" s="70">
        <f t="shared" si="487"/>
        <v>0</v>
      </c>
      <c r="LQ34" s="69">
        <f>SUM(LJ34:LP34)</f>
        <v>324</v>
      </c>
      <c r="LR34" s="26">
        <f t="shared" ref="LR34:LR36" si="556">LJ34+LK34+LL34*1.5+LM34*2.3+LN34*2+LO34*0.4+LP34*0.2</f>
        <v>325</v>
      </c>
      <c r="LS34" s="68">
        <f t="shared" ref="LS34:LS36" si="557">LS33+"00:15"</f>
        <v>0.71874999999999978</v>
      </c>
      <c r="LT34" s="70">
        <f t="shared" si="488"/>
        <v>396</v>
      </c>
      <c r="LU34" s="70">
        <f t="shared" si="488"/>
        <v>35</v>
      </c>
      <c r="LV34" s="70">
        <f t="shared" si="488"/>
        <v>6</v>
      </c>
      <c r="LW34" s="70">
        <f t="shared" si="488"/>
        <v>1</v>
      </c>
      <c r="LX34" s="70">
        <f t="shared" si="488"/>
        <v>0</v>
      </c>
      <c r="LY34" s="70">
        <f t="shared" si="488"/>
        <v>2</v>
      </c>
      <c r="LZ34" s="70">
        <f t="shared" si="488"/>
        <v>0</v>
      </c>
      <c r="MA34" s="69">
        <f>SUM(LT34:LZ34)</f>
        <v>440</v>
      </c>
      <c r="MB34" s="26">
        <f t="shared" ref="MB34:MB36" si="558">LT34+LU34+LV34*1.5+LW34*2.3+LX34*2+LY34*0.4+LZ34*0.2</f>
        <v>443.1</v>
      </c>
      <c r="MC34" s="68">
        <f t="shared" ref="MC34:MC36" si="559">MC33+"00:15"</f>
        <v>0.71874999999999978</v>
      </c>
      <c r="MD34" s="70">
        <f t="shared" si="489"/>
        <v>302</v>
      </c>
      <c r="ME34" s="70">
        <f t="shared" si="489"/>
        <v>40</v>
      </c>
      <c r="MF34" s="70">
        <f t="shared" si="489"/>
        <v>6</v>
      </c>
      <c r="MG34" s="70">
        <f t="shared" si="489"/>
        <v>1</v>
      </c>
      <c r="MH34" s="70">
        <f t="shared" si="489"/>
        <v>5</v>
      </c>
      <c r="MI34" s="70">
        <f t="shared" si="489"/>
        <v>1</v>
      </c>
      <c r="MJ34" s="70">
        <f t="shared" si="489"/>
        <v>0</v>
      </c>
      <c r="MK34" s="69">
        <f>SUM(MD34:MJ34)</f>
        <v>355</v>
      </c>
      <c r="ML34" s="26">
        <f t="shared" ref="ML34:ML36" si="560">MD34+ME34+MF34*1.5+MG34*2.3+MH34*2+MI34*0.4+MJ34*0.2</f>
        <v>363.7</v>
      </c>
      <c r="MM34" s="68">
        <f t="shared" ref="MM34:MM36" si="561">MM33+"00:15"</f>
        <v>0.71874999999999978</v>
      </c>
      <c r="MN34" s="70">
        <f t="shared" si="490"/>
        <v>1157</v>
      </c>
      <c r="MO34" s="70">
        <f t="shared" si="490"/>
        <v>134</v>
      </c>
      <c r="MP34" s="70">
        <f t="shared" si="490"/>
        <v>18</v>
      </c>
      <c r="MQ34" s="70">
        <f t="shared" si="490"/>
        <v>4</v>
      </c>
      <c r="MR34" s="70">
        <f t="shared" si="490"/>
        <v>5</v>
      </c>
      <c r="MS34" s="70">
        <f t="shared" si="490"/>
        <v>6</v>
      </c>
      <c r="MT34" s="70">
        <f t="shared" si="490"/>
        <v>0</v>
      </c>
      <c r="MU34" s="69">
        <f>SUM(MN34:MT34)</f>
        <v>1324</v>
      </c>
      <c r="MV34" s="26">
        <f t="shared" ref="MV34:MV36" si="562">MN34+MO34+MP34*1.5+MQ34*2.3+MR34*2+MS34*0.4+MT34*0.2</f>
        <v>1339.6000000000001</v>
      </c>
    </row>
    <row r="35" spans="1:360" s="53" customFormat="1" ht="12.95" customHeight="1" x14ac:dyDescent="0.25">
      <c r="A35" s="68">
        <f t="shared" si="491"/>
        <v>0.72916666666666641</v>
      </c>
      <c r="B35" s="10">
        <v>97</v>
      </c>
      <c r="C35" s="10">
        <v>12</v>
      </c>
      <c r="D35" s="10">
        <v>2</v>
      </c>
      <c r="E35" s="10">
        <v>0</v>
      </c>
      <c r="F35" s="10">
        <v>0</v>
      </c>
      <c r="G35" s="10">
        <v>0</v>
      </c>
      <c r="H35" s="10">
        <v>0</v>
      </c>
      <c r="I35" s="69">
        <f>SUM(B35:H35)</f>
        <v>111</v>
      </c>
      <c r="J35" s="26">
        <f t="shared" si="492"/>
        <v>112</v>
      </c>
      <c r="K35" s="68">
        <f t="shared" si="493"/>
        <v>0.72916666666666641</v>
      </c>
      <c r="L35" s="10">
        <v>28</v>
      </c>
      <c r="M35" s="10">
        <v>3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69">
        <f>SUM(L35:R35)</f>
        <v>31</v>
      </c>
      <c r="T35" s="26">
        <f t="shared" si="494"/>
        <v>31</v>
      </c>
      <c r="U35" s="68">
        <f t="shared" si="495"/>
        <v>0.72916666666666641</v>
      </c>
      <c r="V35" s="10">
        <v>78</v>
      </c>
      <c r="W35" s="10">
        <v>3</v>
      </c>
      <c r="X35" s="10">
        <v>2</v>
      </c>
      <c r="Y35" s="10">
        <v>1</v>
      </c>
      <c r="Z35" s="10">
        <v>0</v>
      </c>
      <c r="AA35" s="10">
        <v>1</v>
      </c>
      <c r="AB35" s="10">
        <v>0</v>
      </c>
      <c r="AC35" s="69">
        <f>SUM(V35:AB35)</f>
        <v>85</v>
      </c>
      <c r="AD35" s="26">
        <f t="shared" si="496"/>
        <v>86.7</v>
      </c>
      <c r="AE35" s="68">
        <f t="shared" si="497"/>
        <v>0.72916666666666641</v>
      </c>
      <c r="AF35" s="10">
        <v>6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69">
        <f>SUM(AF35:AL35)</f>
        <v>6</v>
      </c>
      <c r="AN35" s="26">
        <f t="shared" si="498"/>
        <v>6</v>
      </c>
      <c r="AO35" s="68">
        <f t="shared" si="499"/>
        <v>0.72916666666666641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69">
        <f>SUM(AP35:AV35)</f>
        <v>0</v>
      </c>
      <c r="AX35" s="26">
        <f t="shared" si="500"/>
        <v>0</v>
      </c>
      <c r="AY35" s="68">
        <f t="shared" si="501"/>
        <v>0.72916666666666641</v>
      </c>
      <c r="AZ35" s="10">
        <v>29</v>
      </c>
      <c r="BA35" s="10">
        <v>1</v>
      </c>
      <c r="BB35" s="10">
        <v>1</v>
      </c>
      <c r="BC35" s="10">
        <v>0</v>
      </c>
      <c r="BD35" s="10">
        <v>0</v>
      </c>
      <c r="BE35" s="10">
        <v>0</v>
      </c>
      <c r="BF35" s="10">
        <v>0</v>
      </c>
      <c r="BG35" s="69">
        <f>SUM(AZ35:BF35)</f>
        <v>31</v>
      </c>
      <c r="BH35" s="26">
        <f t="shared" si="502"/>
        <v>31.5</v>
      </c>
      <c r="BI35" s="68">
        <f t="shared" si="503"/>
        <v>0.72916666666666641</v>
      </c>
      <c r="BJ35" s="10">
        <v>135</v>
      </c>
      <c r="BK35" s="10">
        <v>13</v>
      </c>
      <c r="BL35" s="10">
        <v>1</v>
      </c>
      <c r="BM35" s="10">
        <v>0</v>
      </c>
      <c r="BN35" s="10">
        <v>0</v>
      </c>
      <c r="BO35" s="10">
        <v>0</v>
      </c>
      <c r="BP35" s="10">
        <v>0</v>
      </c>
      <c r="BQ35" s="69">
        <f>SUM(BJ35:BP35)</f>
        <v>149</v>
      </c>
      <c r="BR35" s="26">
        <f t="shared" si="504"/>
        <v>149.5</v>
      </c>
      <c r="BS35" s="68">
        <f t="shared" si="505"/>
        <v>0.72916666666666641</v>
      </c>
      <c r="BT35" s="10">
        <v>61</v>
      </c>
      <c r="BU35" s="10">
        <v>3</v>
      </c>
      <c r="BV35" s="10">
        <v>0</v>
      </c>
      <c r="BW35" s="10">
        <v>0</v>
      </c>
      <c r="BX35" s="10">
        <v>0</v>
      </c>
      <c r="BY35" s="10">
        <v>1</v>
      </c>
      <c r="BZ35" s="10">
        <v>0</v>
      </c>
      <c r="CA35" s="69">
        <f>SUM(BT35:BZ35)</f>
        <v>65</v>
      </c>
      <c r="CB35" s="26">
        <f t="shared" si="506"/>
        <v>64.400000000000006</v>
      </c>
      <c r="CC35" s="68">
        <f t="shared" si="507"/>
        <v>0.72916666666666641</v>
      </c>
      <c r="CD35" s="10">
        <v>9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69">
        <f>SUM(CD35:CJ35)</f>
        <v>9</v>
      </c>
      <c r="CL35" s="26">
        <f t="shared" si="508"/>
        <v>9</v>
      </c>
      <c r="CM35" s="68">
        <f t="shared" si="509"/>
        <v>0.72916666666666641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69">
        <f>SUM(CN35:CT35)</f>
        <v>0</v>
      </c>
      <c r="CV35" s="26">
        <f t="shared" si="510"/>
        <v>0</v>
      </c>
      <c r="CW35" s="68">
        <f t="shared" si="511"/>
        <v>0.72916666666666641</v>
      </c>
      <c r="CX35" s="10">
        <v>14</v>
      </c>
      <c r="CY35" s="10">
        <v>2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69">
        <f>SUM(CX35:DD35)</f>
        <v>16</v>
      </c>
      <c r="DF35" s="26">
        <f t="shared" si="512"/>
        <v>16</v>
      </c>
      <c r="DG35" s="68">
        <f t="shared" si="513"/>
        <v>0.72916666666666641</v>
      </c>
      <c r="DH35" s="10">
        <v>52</v>
      </c>
      <c r="DI35" s="10">
        <v>5</v>
      </c>
      <c r="DJ35" s="10">
        <v>0</v>
      </c>
      <c r="DK35" s="10">
        <v>3</v>
      </c>
      <c r="DL35" s="10">
        <v>0</v>
      </c>
      <c r="DM35" s="10">
        <v>1</v>
      </c>
      <c r="DN35" s="10">
        <v>0</v>
      </c>
      <c r="DO35" s="69">
        <f>SUM(DH35:DN35)</f>
        <v>61</v>
      </c>
      <c r="DP35" s="26">
        <f t="shared" si="514"/>
        <v>64.3</v>
      </c>
      <c r="DQ35" s="68">
        <f t="shared" si="515"/>
        <v>0.72916666666666641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10">
        <v>0</v>
      </c>
      <c r="DY35" s="69">
        <f>SUM(DR35:DX35)</f>
        <v>0</v>
      </c>
      <c r="DZ35" s="26">
        <f t="shared" si="516"/>
        <v>0</v>
      </c>
      <c r="EA35" s="68">
        <f t="shared" si="517"/>
        <v>0.72916666666666641</v>
      </c>
      <c r="EB35" s="10">
        <v>31</v>
      </c>
      <c r="EC35" s="10">
        <v>7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69">
        <f>SUM(EB35:EH35)</f>
        <v>38</v>
      </c>
      <c r="EJ35" s="26">
        <f t="shared" si="518"/>
        <v>38</v>
      </c>
      <c r="EK35" s="68">
        <f t="shared" si="519"/>
        <v>0.72916666666666641</v>
      </c>
      <c r="EL35" s="10">
        <v>0</v>
      </c>
      <c r="EM35" s="10">
        <v>0</v>
      </c>
      <c r="EN35" s="10">
        <v>0</v>
      </c>
      <c r="EO35" s="10">
        <v>0</v>
      </c>
      <c r="EP35" s="10">
        <v>0</v>
      </c>
      <c r="EQ35" s="10">
        <v>0</v>
      </c>
      <c r="ER35" s="10">
        <v>0</v>
      </c>
      <c r="ES35" s="69">
        <f>SUM(EL35:ER35)</f>
        <v>0</v>
      </c>
      <c r="ET35" s="26">
        <f t="shared" si="520"/>
        <v>0</v>
      </c>
      <c r="EU35" s="68">
        <f t="shared" si="521"/>
        <v>0.72916666666666641</v>
      </c>
      <c r="EV35" s="10">
        <v>68</v>
      </c>
      <c r="EW35" s="10">
        <v>8</v>
      </c>
      <c r="EX35" s="10">
        <v>1</v>
      </c>
      <c r="EY35" s="10">
        <v>1</v>
      </c>
      <c r="EZ35" s="10">
        <v>0</v>
      </c>
      <c r="FA35" s="10">
        <v>0</v>
      </c>
      <c r="FB35" s="10">
        <v>0</v>
      </c>
      <c r="FC35" s="69">
        <f>SUM(EV35:FB35)</f>
        <v>78</v>
      </c>
      <c r="FD35" s="26">
        <f t="shared" si="522"/>
        <v>79.8</v>
      </c>
      <c r="FE35" s="68">
        <f t="shared" si="523"/>
        <v>0.72916666666666641</v>
      </c>
      <c r="FF35" s="10">
        <v>29</v>
      </c>
      <c r="FG35" s="10">
        <v>9</v>
      </c>
      <c r="FH35" s="10">
        <v>0</v>
      </c>
      <c r="FI35" s="10">
        <v>0</v>
      </c>
      <c r="FJ35" s="10">
        <v>0</v>
      </c>
      <c r="FK35" s="10">
        <v>2</v>
      </c>
      <c r="FL35" s="10">
        <v>0</v>
      </c>
      <c r="FM35" s="69">
        <f>SUM(FF35:FL35)</f>
        <v>40</v>
      </c>
      <c r="FN35" s="26">
        <f t="shared" si="524"/>
        <v>38.799999999999997</v>
      </c>
      <c r="FO35" s="68">
        <f t="shared" si="525"/>
        <v>0.72916666666666641</v>
      </c>
      <c r="FP35" s="10">
        <v>49</v>
      </c>
      <c r="FQ35" s="10">
        <v>5</v>
      </c>
      <c r="FR35" s="10">
        <v>0</v>
      </c>
      <c r="FS35" s="10">
        <v>0</v>
      </c>
      <c r="FT35" s="10">
        <v>0</v>
      </c>
      <c r="FU35" s="10">
        <v>0</v>
      </c>
      <c r="FV35" s="10">
        <v>0</v>
      </c>
      <c r="FW35" s="69">
        <f>SUM(FP35:FV35)</f>
        <v>54</v>
      </c>
      <c r="FX35" s="26">
        <f t="shared" si="526"/>
        <v>54</v>
      </c>
      <c r="FY35" s="68">
        <f t="shared" si="527"/>
        <v>0.72916666666666641</v>
      </c>
      <c r="FZ35" s="10">
        <v>149</v>
      </c>
      <c r="GA35" s="10">
        <v>9</v>
      </c>
      <c r="GB35" s="10">
        <v>1</v>
      </c>
      <c r="GC35" s="10">
        <v>0</v>
      </c>
      <c r="GD35" s="10">
        <v>1</v>
      </c>
      <c r="GE35" s="10">
        <v>1</v>
      </c>
      <c r="GF35" s="10">
        <v>0</v>
      </c>
      <c r="GG35" s="69">
        <f>SUM(FZ35:GF35)</f>
        <v>161</v>
      </c>
      <c r="GH35" s="26">
        <f t="shared" si="528"/>
        <v>161.9</v>
      </c>
      <c r="GI35" s="68">
        <f t="shared" si="529"/>
        <v>0.72916666666666641</v>
      </c>
      <c r="GJ35" s="10">
        <v>2</v>
      </c>
      <c r="GK35" s="10">
        <v>0</v>
      </c>
      <c r="GL35" s="10">
        <v>0</v>
      </c>
      <c r="GM35" s="10">
        <v>0</v>
      </c>
      <c r="GN35" s="10">
        <v>0</v>
      </c>
      <c r="GO35" s="10">
        <v>0</v>
      </c>
      <c r="GP35" s="10">
        <v>0</v>
      </c>
      <c r="GQ35" s="69">
        <f>SUM(GJ35:GP35)</f>
        <v>2</v>
      </c>
      <c r="GR35" s="26">
        <f t="shared" si="530"/>
        <v>2</v>
      </c>
      <c r="GS35" s="68">
        <f t="shared" si="531"/>
        <v>0.72916666666666641</v>
      </c>
      <c r="GT35" s="10">
        <v>115</v>
      </c>
      <c r="GU35" s="10">
        <v>14</v>
      </c>
      <c r="GV35" s="10">
        <v>2</v>
      </c>
      <c r="GW35" s="10">
        <v>0</v>
      </c>
      <c r="GX35" s="10">
        <v>2</v>
      </c>
      <c r="GY35" s="10">
        <v>0</v>
      </c>
      <c r="GZ35" s="10">
        <v>0</v>
      </c>
      <c r="HA35" s="69">
        <f>SUM(GT35:GZ35)</f>
        <v>133</v>
      </c>
      <c r="HB35" s="26">
        <f t="shared" si="532"/>
        <v>136</v>
      </c>
      <c r="HC35" s="68">
        <f t="shared" si="533"/>
        <v>0.72916666666666641</v>
      </c>
      <c r="HD35" s="10">
        <v>1</v>
      </c>
      <c r="HE35" s="10">
        <v>0</v>
      </c>
      <c r="HF35" s="10">
        <v>0</v>
      </c>
      <c r="HG35" s="10">
        <v>0</v>
      </c>
      <c r="HH35" s="10">
        <v>0</v>
      </c>
      <c r="HI35" s="10">
        <v>0</v>
      </c>
      <c r="HJ35" s="10">
        <v>0</v>
      </c>
      <c r="HK35" s="69">
        <f>SUM(HD35:HJ35)</f>
        <v>1</v>
      </c>
      <c r="HL35" s="26">
        <f t="shared" si="534"/>
        <v>1</v>
      </c>
      <c r="HM35" s="68">
        <f t="shared" si="535"/>
        <v>0.72916666666666641</v>
      </c>
      <c r="HN35" s="10">
        <v>108</v>
      </c>
      <c r="HO35" s="10">
        <v>5</v>
      </c>
      <c r="HP35" s="10">
        <v>0</v>
      </c>
      <c r="HQ35" s="10">
        <v>0</v>
      </c>
      <c r="HR35" s="10">
        <v>0</v>
      </c>
      <c r="HS35" s="10">
        <v>0</v>
      </c>
      <c r="HT35" s="10">
        <v>0</v>
      </c>
      <c r="HU35" s="69">
        <f>SUM(HN35:HT35)</f>
        <v>113</v>
      </c>
      <c r="HV35" s="26">
        <f t="shared" si="536"/>
        <v>113</v>
      </c>
      <c r="HW35" s="68">
        <f t="shared" si="537"/>
        <v>0.72916666666666641</v>
      </c>
      <c r="HX35" s="10">
        <v>44</v>
      </c>
      <c r="HY35" s="10">
        <v>3</v>
      </c>
      <c r="HZ35" s="10">
        <v>4</v>
      </c>
      <c r="IA35" s="10">
        <v>2</v>
      </c>
      <c r="IB35" s="10">
        <v>4</v>
      </c>
      <c r="IC35" s="10">
        <v>1</v>
      </c>
      <c r="ID35" s="10">
        <v>0</v>
      </c>
      <c r="IE35" s="69">
        <f>SUM(HX35:ID35)</f>
        <v>58</v>
      </c>
      <c r="IF35" s="26">
        <f t="shared" si="538"/>
        <v>66</v>
      </c>
      <c r="IG35" s="68">
        <f t="shared" si="539"/>
        <v>0.72916666666666641</v>
      </c>
      <c r="IH35" s="10">
        <v>0</v>
      </c>
      <c r="II35" s="10">
        <v>0</v>
      </c>
      <c r="IJ35" s="10">
        <v>0</v>
      </c>
      <c r="IK35" s="10">
        <v>0</v>
      </c>
      <c r="IL35" s="10">
        <v>0</v>
      </c>
      <c r="IM35" s="10">
        <v>0</v>
      </c>
      <c r="IN35" s="10">
        <v>0</v>
      </c>
      <c r="IO35" s="69">
        <f>SUM(IH35:IN35)</f>
        <v>0</v>
      </c>
      <c r="IP35" s="26">
        <f t="shared" si="540"/>
        <v>0</v>
      </c>
      <c r="IQ35" s="68">
        <f t="shared" si="541"/>
        <v>0.72916666666666641</v>
      </c>
      <c r="IR35" s="70">
        <f t="shared" si="480"/>
        <v>174</v>
      </c>
      <c r="IS35" s="70">
        <f t="shared" si="480"/>
        <v>14</v>
      </c>
      <c r="IT35" s="70">
        <f t="shared" si="480"/>
        <v>5</v>
      </c>
      <c r="IU35" s="70">
        <f t="shared" si="480"/>
        <v>5</v>
      </c>
      <c r="IV35" s="70">
        <f t="shared" si="480"/>
        <v>4</v>
      </c>
      <c r="IW35" s="70">
        <f t="shared" si="480"/>
        <v>2</v>
      </c>
      <c r="IX35" s="70">
        <f t="shared" si="480"/>
        <v>0</v>
      </c>
      <c r="IY35" s="69">
        <f>SUM(IR35:IX35)</f>
        <v>204</v>
      </c>
      <c r="IZ35" s="26">
        <f t="shared" si="542"/>
        <v>215.8</v>
      </c>
      <c r="JA35" s="68">
        <f t="shared" si="543"/>
        <v>0.72916666666666641</v>
      </c>
      <c r="JB35" s="70">
        <f t="shared" si="481"/>
        <v>209</v>
      </c>
      <c r="JC35" s="70">
        <f t="shared" si="481"/>
        <v>18</v>
      </c>
      <c r="JD35" s="70">
        <f t="shared" si="481"/>
        <v>4</v>
      </c>
      <c r="JE35" s="70">
        <f t="shared" si="481"/>
        <v>1</v>
      </c>
      <c r="JF35" s="70">
        <f t="shared" si="481"/>
        <v>0</v>
      </c>
      <c r="JG35" s="70">
        <f t="shared" si="481"/>
        <v>1</v>
      </c>
      <c r="JH35" s="70">
        <f t="shared" si="481"/>
        <v>0</v>
      </c>
      <c r="JI35" s="69">
        <f>SUM(JB35:JH35)</f>
        <v>233</v>
      </c>
      <c r="JJ35" s="26">
        <f t="shared" si="544"/>
        <v>235.70000000000002</v>
      </c>
      <c r="JK35" s="68">
        <f t="shared" si="545"/>
        <v>0.72916666666666641</v>
      </c>
      <c r="JL35" s="70">
        <f t="shared" si="482"/>
        <v>157</v>
      </c>
      <c r="JM35" s="70">
        <f t="shared" si="482"/>
        <v>16</v>
      </c>
      <c r="JN35" s="70">
        <f t="shared" si="482"/>
        <v>0</v>
      </c>
      <c r="JO35" s="70">
        <f t="shared" si="482"/>
        <v>0</v>
      </c>
      <c r="JP35" s="70">
        <f t="shared" si="482"/>
        <v>0</v>
      </c>
      <c r="JQ35" s="70">
        <f t="shared" si="482"/>
        <v>2</v>
      </c>
      <c r="JR35" s="70">
        <f t="shared" si="482"/>
        <v>0</v>
      </c>
      <c r="JS35" s="69">
        <f>SUM(JL35:JR35)</f>
        <v>175</v>
      </c>
      <c r="JT35" s="26">
        <f t="shared" si="546"/>
        <v>173.8</v>
      </c>
      <c r="JU35" s="68">
        <f t="shared" si="547"/>
        <v>0.72916666666666641</v>
      </c>
      <c r="JV35" s="70">
        <f t="shared" si="483"/>
        <v>234</v>
      </c>
      <c r="JW35" s="70">
        <f t="shared" si="483"/>
        <v>17</v>
      </c>
      <c r="JX35" s="70">
        <f t="shared" si="483"/>
        <v>2</v>
      </c>
      <c r="JY35" s="70">
        <f t="shared" si="483"/>
        <v>0</v>
      </c>
      <c r="JZ35" s="70">
        <f t="shared" si="483"/>
        <v>0</v>
      </c>
      <c r="KA35" s="70">
        <f t="shared" si="483"/>
        <v>1</v>
      </c>
      <c r="KB35" s="70">
        <f t="shared" si="483"/>
        <v>0</v>
      </c>
      <c r="KC35" s="69">
        <f>SUM(JV35:KB35)</f>
        <v>254</v>
      </c>
      <c r="KD35" s="26">
        <f t="shared" si="548"/>
        <v>254.4</v>
      </c>
      <c r="KE35" s="68">
        <f t="shared" si="549"/>
        <v>0.72916666666666641</v>
      </c>
      <c r="KF35" s="70">
        <f t="shared" si="484"/>
        <v>156</v>
      </c>
      <c r="KG35" s="70">
        <f t="shared" si="484"/>
        <v>11</v>
      </c>
      <c r="KH35" s="70">
        <f t="shared" si="484"/>
        <v>3</v>
      </c>
      <c r="KI35" s="70">
        <f t="shared" si="484"/>
        <v>2</v>
      </c>
      <c r="KJ35" s="70">
        <f t="shared" si="484"/>
        <v>0</v>
      </c>
      <c r="KK35" s="70">
        <f t="shared" si="484"/>
        <v>1</v>
      </c>
      <c r="KL35" s="70">
        <f t="shared" si="484"/>
        <v>0</v>
      </c>
      <c r="KM35" s="69">
        <f>SUM(KF35:KL35)</f>
        <v>173</v>
      </c>
      <c r="KN35" s="26">
        <f t="shared" si="550"/>
        <v>176.5</v>
      </c>
      <c r="KO35" s="68">
        <f t="shared" si="551"/>
        <v>0.72916666666666641</v>
      </c>
      <c r="KP35" s="70">
        <f t="shared" si="485"/>
        <v>97</v>
      </c>
      <c r="KQ35" s="70">
        <f t="shared" si="485"/>
        <v>14</v>
      </c>
      <c r="KR35" s="70">
        <f t="shared" si="485"/>
        <v>0</v>
      </c>
      <c r="KS35" s="70">
        <f t="shared" si="485"/>
        <v>3</v>
      </c>
      <c r="KT35" s="70">
        <f t="shared" si="485"/>
        <v>0</v>
      </c>
      <c r="KU35" s="70">
        <f t="shared" si="485"/>
        <v>1</v>
      </c>
      <c r="KV35" s="70">
        <f t="shared" si="485"/>
        <v>0</v>
      </c>
      <c r="KW35" s="69">
        <f>SUM(KP35:KV35)</f>
        <v>115</v>
      </c>
      <c r="KX35" s="26">
        <f t="shared" si="552"/>
        <v>118.30000000000001</v>
      </c>
      <c r="KY35" s="68">
        <f t="shared" si="553"/>
        <v>0.72916666666666641</v>
      </c>
      <c r="KZ35" s="70">
        <f t="shared" si="486"/>
        <v>237</v>
      </c>
      <c r="LA35" s="70">
        <f t="shared" si="486"/>
        <v>27</v>
      </c>
      <c r="LB35" s="70">
        <f t="shared" si="486"/>
        <v>2</v>
      </c>
      <c r="LC35" s="70">
        <f t="shared" si="486"/>
        <v>0</v>
      </c>
      <c r="LD35" s="70">
        <f t="shared" si="486"/>
        <v>2</v>
      </c>
      <c r="LE35" s="70">
        <f t="shared" si="486"/>
        <v>1</v>
      </c>
      <c r="LF35" s="70">
        <f t="shared" si="486"/>
        <v>0</v>
      </c>
      <c r="LG35" s="69">
        <f>SUM(KZ35:LF35)</f>
        <v>269</v>
      </c>
      <c r="LH35" s="26">
        <f t="shared" si="554"/>
        <v>271.39999999999998</v>
      </c>
      <c r="LI35" s="68">
        <f t="shared" si="555"/>
        <v>0.72916666666666641</v>
      </c>
      <c r="LJ35" s="70">
        <f t="shared" si="487"/>
        <v>297</v>
      </c>
      <c r="LK35" s="70">
        <f t="shared" si="487"/>
        <v>31</v>
      </c>
      <c r="LL35" s="70">
        <f t="shared" si="487"/>
        <v>2</v>
      </c>
      <c r="LM35" s="70">
        <f t="shared" si="487"/>
        <v>1</v>
      </c>
      <c r="LN35" s="70">
        <f t="shared" si="487"/>
        <v>1</v>
      </c>
      <c r="LO35" s="70">
        <f t="shared" si="487"/>
        <v>3</v>
      </c>
      <c r="LP35" s="70">
        <f t="shared" si="487"/>
        <v>0</v>
      </c>
      <c r="LQ35" s="69">
        <f>SUM(LJ35:LP35)</f>
        <v>335</v>
      </c>
      <c r="LR35" s="26">
        <f t="shared" si="556"/>
        <v>336.5</v>
      </c>
      <c r="LS35" s="68">
        <f t="shared" si="557"/>
        <v>0.72916666666666641</v>
      </c>
      <c r="LT35" s="70">
        <f t="shared" si="488"/>
        <v>381</v>
      </c>
      <c r="LU35" s="70">
        <f t="shared" si="488"/>
        <v>34</v>
      </c>
      <c r="LV35" s="70">
        <f t="shared" si="488"/>
        <v>4</v>
      </c>
      <c r="LW35" s="70">
        <f t="shared" si="488"/>
        <v>0</v>
      </c>
      <c r="LX35" s="70">
        <f t="shared" si="488"/>
        <v>1</v>
      </c>
      <c r="LY35" s="70">
        <f t="shared" si="488"/>
        <v>1</v>
      </c>
      <c r="LZ35" s="70">
        <f t="shared" si="488"/>
        <v>0</v>
      </c>
      <c r="MA35" s="69">
        <f>SUM(LT35:LZ35)</f>
        <v>421</v>
      </c>
      <c r="MB35" s="26">
        <f t="shared" si="558"/>
        <v>423.4</v>
      </c>
      <c r="MC35" s="68">
        <f t="shared" si="559"/>
        <v>0.72916666666666641</v>
      </c>
      <c r="MD35" s="70">
        <f t="shared" si="489"/>
        <v>268</v>
      </c>
      <c r="ME35" s="70">
        <f t="shared" si="489"/>
        <v>22</v>
      </c>
      <c r="MF35" s="70">
        <f t="shared" si="489"/>
        <v>6</v>
      </c>
      <c r="MG35" s="70">
        <f t="shared" si="489"/>
        <v>2</v>
      </c>
      <c r="MH35" s="70">
        <f t="shared" si="489"/>
        <v>6</v>
      </c>
      <c r="MI35" s="70">
        <f t="shared" si="489"/>
        <v>1</v>
      </c>
      <c r="MJ35" s="70">
        <f t="shared" si="489"/>
        <v>0</v>
      </c>
      <c r="MK35" s="69">
        <f>SUM(MD35:MJ35)</f>
        <v>305</v>
      </c>
      <c r="ML35" s="26">
        <f t="shared" si="560"/>
        <v>316</v>
      </c>
      <c r="MM35" s="68">
        <f t="shared" si="561"/>
        <v>0.72916666666666641</v>
      </c>
      <c r="MN35" s="70">
        <f t="shared" si="490"/>
        <v>1105</v>
      </c>
      <c r="MO35" s="70">
        <f t="shared" si="490"/>
        <v>102</v>
      </c>
      <c r="MP35" s="70">
        <f t="shared" si="490"/>
        <v>14</v>
      </c>
      <c r="MQ35" s="70">
        <f t="shared" si="490"/>
        <v>7</v>
      </c>
      <c r="MR35" s="70">
        <f t="shared" si="490"/>
        <v>7</v>
      </c>
      <c r="MS35" s="70">
        <f t="shared" si="490"/>
        <v>7</v>
      </c>
      <c r="MT35" s="70">
        <f t="shared" si="490"/>
        <v>0</v>
      </c>
      <c r="MU35" s="69">
        <f>SUM(MN35:MT35)</f>
        <v>1242</v>
      </c>
      <c r="MV35" s="26">
        <f t="shared" si="562"/>
        <v>1260.8999999999999</v>
      </c>
    </row>
    <row r="36" spans="1:360" s="53" customFormat="1" ht="12.95" customHeight="1" thickBot="1" x14ac:dyDescent="0.3">
      <c r="A36" s="68">
        <f t="shared" si="491"/>
        <v>0.73958333333333304</v>
      </c>
      <c r="B36" s="10">
        <v>84</v>
      </c>
      <c r="C36" s="10">
        <v>4</v>
      </c>
      <c r="D36" s="10">
        <v>3</v>
      </c>
      <c r="E36" s="10">
        <v>0</v>
      </c>
      <c r="F36" s="10">
        <v>1</v>
      </c>
      <c r="G36" s="10">
        <v>1</v>
      </c>
      <c r="H36" s="10">
        <v>0</v>
      </c>
      <c r="I36" s="69">
        <f>SUM(B36:H36)</f>
        <v>93</v>
      </c>
      <c r="J36" s="26">
        <f t="shared" si="492"/>
        <v>94.9</v>
      </c>
      <c r="K36" s="68">
        <f t="shared" si="493"/>
        <v>0.73958333333333304</v>
      </c>
      <c r="L36" s="10">
        <v>30</v>
      </c>
      <c r="M36" s="10">
        <v>2</v>
      </c>
      <c r="N36" s="10">
        <v>1</v>
      </c>
      <c r="O36" s="10">
        <v>0</v>
      </c>
      <c r="P36" s="10">
        <v>2</v>
      </c>
      <c r="Q36" s="10">
        <v>1</v>
      </c>
      <c r="R36" s="10">
        <v>0</v>
      </c>
      <c r="S36" s="69">
        <f>SUM(L36:R36)</f>
        <v>36</v>
      </c>
      <c r="T36" s="26">
        <f t="shared" si="494"/>
        <v>37.9</v>
      </c>
      <c r="U36" s="68">
        <f t="shared" si="495"/>
        <v>0.73958333333333304</v>
      </c>
      <c r="V36" s="10">
        <v>68</v>
      </c>
      <c r="W36" s="10">
        <v>4</v>
      </c>
      <c r="X36" s="10">
        <v>2</v>
      </c>
      <c r="Y36" s="10">
        <v>1</v>
      </c>
      <c r="Z36" s="10">
        <v>0</v>
      </c>
      <c r="AA36" s="10">
        <v>0</v>
      </c>
      <c r="AB36" s="10">
        <v>0</v>
      </c>
      <c r="AC36" s="69">
        <f>SUM(V36:AB36)</f>
        <v>75</v>
      </c>
      <c r="AD36" s="26">
        <f t="shared" si="496"/>
        <v>77.3</v>
      </c>
      <c r="AE36" s="68">
        <f t="shared" si="497"/>
        <v>0.73958333333333304</v>
      </c>
      <c r="AF36" s="10">
        <v>5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69">
        <f>SUM(AF36:AL36)</f>
        <v>5</v>
      </c>
      <c r="AN36" s="26">
        <f t="shared" si="498"/>
        <v>5</v>
      </c>
      <c r="AO36" s="68">
        <f t="shared" si="499"/>
        <v>0.73958333333333304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69">
        <f>SUM(AP36:AV36)</f>
        <v>0</v>
      </c>
      <c r="AX36" s="26">
        <f t="shared" si="500"/>
        <v>0</v>
      </c>
      <c r="AY36" s="68">
        <f t="shared" si="501"/>
        <v>0.73958333333333304</v>
      </c>
      <c r="AZ36" s="10">
        <v>24</v>
      </c>
      <c r="BA36" s="10">
        <v>1</v>
      </c>
      <c r="BB36" s="10">
        <v>1</v>
      </c>
      <c r="BC36" s="10">
        <v>0</v>
      </c>
      <c r="BD36" s="10">
        <v>0</v>
      </c>
      <c r="BE36" s="10">
        <v>0</v>
      </c>
      <c r="BF36" s="10">
        <v>0</v>
      </c>
      <c r="BG36" s="69">
        <f>SUM(AZ36:BF36)</f>
        <v>26</v>
      </c>
      <c r="BH36" s="26">
        <f t="shared" si="502"/>
        <v>26.5</v>
      </c>
      <c r="BI36" s="68">
        <f t="shared" si="503"/>
        <v>0.73958333333333304</v>
      </c>
      <c r="BJ36" s="10">
        <v>106</v>
      </c>
      <c r="BK36" s="10">
        <v>11</v>
      </c>
      <c r="BL36" s="10">
        <v>1</v>
      </c>
      <c r="BM36" s="10">
        <v>0</v>
      </c>
      <c r="BN36" s="10">
        <v>0</v>
      </c>
      <c r="BO36" s="10">
        <v>0</v>
      </c>
      <c r="BP36" s="10">
        <v>0</v>
      </c>
      <c r="BQ36" s="69">
        <f>SUM(BJ36:BP36)</f>
        <v>118</v>
      </c>
      <c r="BR36" s="26">
        <f t="shared" si="504"/>
        <v>118.5</v>
      </c>
      <c r="BS36" s="68">
        <f t="shared" si="505"/>
        <v>0.73958333333333304</v>
      </c>
      <c r="BT36" s="10">
        <v>62</v>
      </c>
      <c r="BU36" s="10">
        <v>3</v>
      </c>
      <c r="BV36" s="10">
        <v>0</v>
      </c>
      <c r="BW36" s="10">
        <v>0</v>
      </c>
      <c r="BX36" s="10">
        <v>0</v>
      </c>
      <c r="BY36" s="10">
        <v>1</v>
      </c>
      <c r="BZ36" s="10">
        <v>0</v>
      </c>
      <c r="CA36" s="69">
        <f>SUM(BT36:BZ36)</f>
        <v>66</v>
      </c>
      <c r="CB36" s="26">
        <f t="shared" si="506"/>
        <v>65.400000000000006</v>
      </c>
      <c r="CC36" s="68">
        <f t="shared" si="507"/>
        <v>0.73958333333333304</v>
      </c>
      <c r="CD36" s="10">
        <v>4</v>
      </c>
      <c r="CE36" s="10">
        <v>1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69">
        <f>SUM(CD36:CJ36)</f>
        <v>5</v>
      </c>
      <c r="CL36" s="26">
        <f t="shared" si="508"/>
        <v>5</v>
      </c>
      <c r="CM36" s="68">
        <f t="shared" si="509"/>
        <v>0.73958333333333304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  <c r="CT36" s="10">
        <v>0</v>
      </c>
      <c r="CU36" s="69">
        <f>SUM(CN36:CT36)</f>
        <v>0</v>
      </c>
      <c r="CV36" s="26">
        <f t="shared" si="510"/>
        <v>0</v>
      </c>
      <c r="CW36" s="68">
        <f t="shared" si="511"/>
        <v>0.73958333333333304</v>
      </c>
      <c r="CX36" s="10">
        <v>8</v>
      </c>
      <c r="CY36" s="10">
        <v>3</v>
      </c>
      <c r="CZ36" s="10">
        <v>0</v>
      </c>
      <c r="DA36" s="10">
        <v>0</v>
      </c>
      <c r="DB36" s="10">
        <v>0</v>
      </c>
      <c r="DC36" s="10">
        <v>0</v>
      </c>
      <c r="DD36" s="10">
        <v>0</v>
      </c>
      <c r="DE36" s="69">
        <f>SUM(CX36:DD36)</f>
        <v>11</v>
      </c>
      <c r="DF36" s="26">
        <f t="shared" si="512"/>
        <v>11</v>
      </c>
      <c r="DG36" s="68">
        <f t="shared" si="513"/>
        <v>0.73958333333333304</v>
      </c>
      <c r="DH36" s="10">
        <v>65</v>
      </c>
      <c r="DI36" s="10">
        <v>5</v>
      </c>
      <c r="DJ36" s="10">
        <v>2</v>
      </c>
      <c r="DK36" s="10">
        <v>1</v>
      </c>
      <c r="DL36" s="10">
        <v>0</v>
      </c>
      <c r="DM36" s="10">
        <v>0</v>
      </c>
      <c r="DN36" s="10">
        <v>0</v>
      </c>
      <c r="DO36" s="69">
        <f>SUM(DH36:DN36)</f>
        <v>73</v>
      </c>
      <c r="DP36" s="26">
        <f t="shared" si="514"/>
        <v>75.3</v>
      </c>
      <c r="DQ36" s="68">
        <f t="shared" si="515"/>
        <v>0.73958333333333304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10">
        <v>0</v>
      </c>
      <c r="DX36" s="10">
        <v>0</v>
      </c>
      <c r="DY36" s="69">
        <f>SUM(DR36:DX36)</f>
        <v>0</v>
      </c>
      <c r="DZ36" s="26">
        <f t="shared" si="516"/>
        <v>0</v>
      </c>
      <c r="EA36" s="68">
        <f t="shared" si="517"/>
        <v>0.73958333333333304</v>
      </c>
      <c r="EB36" s="10">
        <v>39</v>
      </c>
      <c r="EC36" s="10">
        <v>11</v>
      </c>
      <c r="ED36" s="10">
        <v>0</v>
      </c>
      <c r="EE36" s="10">
        <v>1</v>
      </c>
      <c r="EF36" s="10">
        <v>0</v>
      </c>
      <c r="EG36" s="10">
        <v>0</v>
      </c>
      <c r="EH36" s="10">
        <v>0</v>
      </c>
      <c r="EI36" s="69">
        <f>SUM(EB36:EH36)</f>
        <v>51</v>
      </c>
      <c r="EJ36" s="26">
        <f t="shared" si="518"/>
        <v>52.3</v>
      </c>
      <c r="EK36" s="68">
        <f t="shared" si="519"/>
        <v>0.73958333333333304</v>
      </c>
      <c r="EL36" s="10">
        <v>0</v>
      </c>
      <c r="EM36" s="10">
        <v>0</v>
      </c>
      <c r="EN36" s="10">
        <v>0</v>
      </c>
      <c r="EO36" s="10">
        <v>0</v>
      </c>
      <c r="EP36" s="10">
        <v>0</v>
      </c>
      <c r="EQ36" s="10">
        <v>0</v>
      </c>
      <c r="ER36" s="10">
        <v>0</v>
      </c>
      <c r="ES36" s="69">
        <f>SUM(EL36:ER36)</f>
        <v>0</v>
      </c>
      <c r="ET36" s="26">
        <f t="shared" si="520"/>
        <v>0</v>
      </c>
      <c r="EU36" s="68">
        <f t="shared" si="521"/>
        <v>0.73958333333333304</v>
      </c>
      <c r="EV36" s="10">
        <v>72</v>
      </c>
      <c r="EW36" s="10">
        <v>5</v>
      </c>
      <c r="EX36" s="10">
        <v>0</v>
      </c>
      <c r="EY36" s="10">
        <v>0</v>
      </c>
      <c r="EZ36" s="10">
        <v>0</v>
      </c>
      <c r="FA36" s="10">
        <v>1</v>
      </c>
      <c r="FB36" s="10">
        <v>0</v>
      </c>
      <c r="FC36" s="69">
        <f>SUM(EV36:FB36)</f>
        <v>78</v>
      </c>
      <c r="FD36" s="26">
        <f t="shared" si="522"/>
        <v>77.400000000000006</v>
      </c>
      <c r="FE36" s="68">
        <f t="shared" si="523"/>
        <v>0.73958333333333304</v>
      </c>
      <c r="FF36" s="10">
        <v>22</v>
      </c>
      <c r="FG36" s="10">
        <v>3</v>
      </c>
      <c r="FH36" s="10">
        <v>0</v>
      </c>
      <c r="FI36" s="10">
        <v>0</v>
      </c>
      <c r="FJ36" s="10">
        <v>0</v>
      </c>
      <c r="FK36" s="10">
        <v>1</v>
      </c>
      <c r="FL36" s="10">
        <v>0</v>
      </c>
      <c r="FM36" s="69">
        <f>SUM(FF36:FL36)</f>
        <v>26</v>
      </c>
      <c r="FN36" s="26">
        <f t="shared" si="524"/>
        <v>25.4</v>
      </c>
      <c r="FO36" s="68">
        <f t="shared" si="525"/>
        <v>0.73958333333333304</v>
      </c>
      <c r="FP36" s="10">
        <v>48</v>
      </c>
      <c r="FQ36" s="10">
        <v>5</v>
      </c>
      <c r="FR36" s="10">
        <v>1</v>
      </c>
      <c r="FS36" s="10">
        <v>0</v>
      </c>
      <c r="FT36" s="10">
        <v>1</v>
      </c>
      <c r="FU36" s="10">
        <v>0</v>
      </c>
      <c r="FV36" s="10">
        <v>0</v>
      </c>
      <c r="FW36" s="69">
        <f>SUM(FP36:FV36)</f>
        <v>55</v>
      </c>
      <c r="FX36" s="26">
        <f t="shared" si="526"/>
        <v>56.5</v>
      </c>
      <c r="FY36" s="68">
        <f t="shared" si="527"/>
        <v>0.73958333333333304</v>
      </c>
      <c r="FZ36" s="10">
        <v>130</v>
      </c>
      <c r="GA36" s="10">
        <v>7</v>
      </c>
      <c r="GB36" s="10">
        <v>3</v>
      </c>
      <c r="GC36" s="10">
        <v>0</v>
      </c>
      <c r="GD36" s="10">
        <v>1</v>
      </c>
      <c r="GE36" s="10">
        <v>2</v>
      </c>
      <c r="GF36" s="10">
        <v>0</v>
      </c>
      <c r="GG36" s="69">
        <f>SUM(FZ36:GF36)</f>
        <v>143</v>
      </c>
      <c r="GH36" s="26">
        <f t="shared" si="528"/>
        <v>144.30000000000001</v>
      </c>
      <c r="GI36" s="68">
        <f t="shared" si="529"/>
        <v>0.73958333333333304</v>
      </c>
      <c r="GJ36" s="10">
        <v>1</v>
      </c>
      <c r="GK36" s="10">
        <v>1</v>
      </c>
      <c r="GL36" s="10">
        <v>0</v>
      </c>
      <c r="GM36" s="10">
        <v>0</v>
      </c>
      <c r="GN36" s="10">
        <v>0</v>
      </c>
      <c r="GO36" s="10">
        <v>0</v>
      </c>
      <c r="GP36" s="10">
        <v>0</v>
      </c>
      <c r="GQ36" s="69">
        <f>SUM(GJ36:GP36)</f>
        <v>2</v>
      </c>
      <c r="GR36" s="26">
        <f t="shared" si="530"/>
        <v>2</v>
      </c>
      <c r="GS36" s="68">
        <f t="shared" si="531"/>
        <v>0.73958333333333304</v>
      </c>
      <c r="GT36" s="10">
        <v>137</v>
      </c>
      <c r="GU36" s="10">
        <v>15</v>
      </c>
      <c r="GV36" s="10">
        <v>2</v>
      </c>
      <c r="GW36" s="10">
        <v>0</v>
      </c>
      <c r="GX36" s="10">
        <v>0</v>
      </c>
      <c r="GY36" s="10">
        <v>0</v>
      </c>
      <c r="GZ36" s="10">
        <v>0</v>
      </c>
      <c r="HA36" s="69">
        <f>SUM(GT36:GZ36)</f>
        <v>154</v>
      </c>
      <c r="HB36" s="26">
        <f t="shared" si="532"/>
        <v>155</v>
      </c>
      <c r="HC36" s="68">
        <f t="shared" si="533"/>
        <v>0.73958333333333304</v>
      </c>
      <c r="HD36" s="10">
        <v>0</v>
      </c>
      <c r="HE36" s="10">
        <v>0</v>
      </c>
      <c r="HF36" s="10">
        <v>0</v>
      </c>
      <c r="HG36" s="10">
        <v>0</v>
      </c>
      <c r="HH36" s="10">
        <v>0</v>
      </c>
      <c r="HI36" s="10">
        <v>0</v>
      </c>
      <c r="HJ36" s="10">
        <v>0</v>
      </c>
      <c r="HK36" s="69">
        <f>SUM(HD36:HJ36)</f>
        <v>0</v>
      </c>
      <c r="HL36" s="26">
        <f t="shared" si="534"/>
        <v>0</v>
      </c>
      <c r="HM36" s="68">
        <f t="shared" si="535"/>
        <v>0.73958333333333304</v>
      </c>
      <c r="HN36" s="10">
        <v>104</v>
      </c>
      <c r="HO36" s="10">
        <v>5</v>
      </c>
      <c r="HP36" s="10">
        <v>0</v>
      </c>
      <c r="HQ36" s="10">
        <v>0</v>
      </c>
      <c r="HR36" s="10">
        <v>0</v>
      </c>
      <c r="HS36" s="10">
        <v>0</v>
      </c>
      <c r="HT36" s="10">
        <v>0</v>
      </c>
      <c r="HU36" s="69">
        <f>SUM(HN36:HT36)</f>
        <v>109</v>
      </c>
      <c r="HV36" s="26">
        <f t="shared" si="536"/>
        <v>109</v>
      </c>
      <c r="HW36" s="68">
        <f t="shared" si="537"/>
        <v>0.73958333333333304</v>
      </c>
      <c r="HX36" s="10">
        <v>45</v>
      </c>
      <c r="HY36" s="10">
        <v>6</v>
      </c>
      <c r="HZ36" s="10">
        <v>1</v>
      </c>
      <c r="IA36" s="10">
        <v>0</v>
      </c>
      <c r="IB36" s="10">
        <v>0</v>
      </c>
      <c r="IC36" s="10">
        <v>1</v>
      </c>
      <c r="ID36" s="10">
        <v>0</v>
      </c>
      <c r="IE36" s="69">
        <f>SUM(HX36:ID36)</f>
        <v>53</v>
      </c>
      <c r="IF36" s="26">
        <f t="shared" si="538"/>
        <v>52.9</v>
      </c>
      <c r="IG36" s="68">
        <f t="shared" si="539"/>
        <v>0.73958333333333304</v>
      </c>
      <c r="IH36" s="10">
        <v>0</v>
      </c>
      <c r="II36" s="10">
        <v>0</v>
      </c>
      <c r="IJ36" s="10">
        <v>0</v>
      </c>
      <c r="IK36" s="10">
        <v>0</v>
      </c>
      <c r="IL36" s="10">
        <v>0</v>
      </c>
      <c r="IM36" s="10">
        <v>0</v>
      </c>
      <c r="IN36" s="10">
        <v>0</v>
      </c>
      <c r="IO36" s="69">
        <f>SUM(IH36:IN36)</f>
        <v>0</v>
      </c>
      <c r="IP36" s="26">
        <f t="shared" si="540"/>
        <v>0</v>
      </c>
      <c r="IQ36" s="68">
        <f t="shared" si="541"/>
        <v>0.73958333333333304</v>
      </c>
      <c r="IR36" s="70">
        <f t="shared" si="480"/>
        <v>182</v>
      </c>
      <c r="IS36" s="70">
        <f t="shared" si="480"/>
        <v>17</v>
      </c>
      <c r="IT36" s="70">
        <f t="shared" si="480"/>
        <v>5</v>
      </c>
      <c r="IU36" s="70">
        <f t="shared" si="480"/>
        <v>1</v>
      </c>
      <c r="IV36" s="70">
        <f t="shared" si="480"/>
        <v>1</v>
      </c>
      <c r="IW36" s="70">
        <f t="shared" si="480"/>
        <v>1</v>
      </c>
      <c r="IX36" s="70">
        <f t="shared" si="480"/>
        <v>0</v>
      </c>
      <c r="IY36" s="69">
        <f>SUM(IR36:IX36)</f>
        <v>207</v>
      </c>
      <c r="IZ36" s="26">
        <f t="shared" si="542"/>
        <v>211.20000000000002</v>
      </c>
      <c r="JA36" s="68">
        <f t="shared" si="543"/>
        <v>0.73958333333333304</v>
      </c>
      <c r="JB36" s="70">
        <f t="shared" si="481"/>
        <v>187</v>
      </c>
      <c r="JC36" s="70">
        <f t="shared" si="481"/>
        <v>10</v>
      </c>
      <c r="JD36" s="70">
        <f t="shared" si="481"/>
        <v>6</v>
      </c>
      <c r="JE36" s="70">
        <f t="shared" si="481"/>
        <v>1</v>
      </c>
      <c r="JF36" s="70">
        <f t="shared" si="481"/>
        <v>3</v>
      </c>
      <c r="JG36" s="70">
        <f t="shared" si="481"/>
        <v>2</v>
      </c>
      <c r="JH36" s="70">
        <f t="shared" si="481"/>
        <v>0</v>
      </c>
      <c r="JI36" s="69">
        <f>SUM(JB36:JH36)</f>
        <v>209</v>
      </c>
      <c r="JJ36" s="26">
        <f t="shared" si="544"/>
        <v>215.10000000000002</v>
      </c>
      <c r="JK36" s="68">
        <f t="shared" si="545"/>
        <v>0.73958333333333304</v>
      </c>
      <c r="JL36" s="70">
        <f t="shared" si="482"/>
        <v>139</v>
      </c>
      <c r="JM36" s="70">
        <f t="shared" si="482"/>
        <v>11</v>
      </c>
      <c r="JN36" s="70">
        <f t="shared" si="482"/>
        <v>0</v>
      </c>
      <c r="JO36" s="70">
        <f t="shared" si="482"/>
        <v>0</v>
      </c>
      <c r="JP36" s="70">
        <f t="shared" si="482"/>
        <v>0</v>
      </c>
      <c r="JQ36" s="70">
        <f t="shared" si="482"/>
        <v>1</v>
      </c>
      <c r="JR36" s="70">
        <f t="shared" si="482"/>
        <v>0</v>
      </c>
      <c r="JS36" s="69">
        <f>SUM(JL36:JR36)</f>
        <v>151</v>
      </c>
      <c r="JT36" s="26">
        <f t="shared" si="546"/>
        <v>150.4</v>
      </c>
      <c r="JU36" s="68">
        <f t="shared" si="547"/>
        <v>0.73958333333333304</v>
      </c>
      <c r="JV36" s="70">
        <f t="shared" si="483"/>
        <v>196</v>
      </c>
      <c r="JW36" s="70">
        <f t="shared" si="483"/>
        <v>16</v>
      </c>
      <c r="JX36" s="70">
        <f t="shared" si="483"/>
        <v>2</v>
      </c>
      <c r="JY36" s="70">
        <f t="shared" si="483"/>
        <v>0</v>
      </c>
      <c r="JZ36" s="70">
        <f t="shared" si="483"/>
        <v>0</v>
      </c>
      <c r="KA36" s="70">
        <f t="shared" si="483"/>
        <v>1</v>
      </c>
      <c r="KB36" s="70">
        <f t="shared" si="483"/>
        <v>0</v>
      </c>
      <c r="KC36" s="69">
        <f>SUM(JV36:KB36)</f>
        <v>215</v>
      </c>
      <c r="KD36" s="26">
        <f t="shared" si="548"/>
        <v>215.4</v>
      </c>
      <c r="KE36" s="68">
        <f t="shared" si="549"/>
        <v>0.73958333333333304</v>
      </c>
      <c r="KF36" s="70">
        <f t="shared" si="484"/>
        <v>144</v>
      </c>
      <c r="KG36" s="70">
        <f t="shared" si="484"/>
        <v>10</v>
      </c>
      <c r="KH36" s="70">
        <f t="shared" si="484"/>
        <v>2</v>
      </c>
      <c r="KI36" s="70">
        <f t="shared" si="484"/>
        <v>1</v>
      </c>
      <c r="KJ36" s="70">
        <f t="shared" si="484"/>
        <v>0</v>
      </c>
      <c r="KK36" s="70">
        <f t="shared" si="484"/>
        <v>1</v>
      </c>
      <c r="KL36" s="70">
        <f t="shared" si="484"/>
        <v>0</v>
      </c>
      <c r="KM36" s="69">
        <f>SUM(KF36:KL36)</f>
        <v>158</v>
      </c>
      <c r="KN36" s="26">
        <f t="shared" si="550"/>
        <v>159.70000000000002</v>
      </c>
      <c r="KO36" s="68">
        <f t="shared" si="551"/>
        <v>0.73958333333333304</v>
      </c>
      <c r="KP36" s="70">
        <f t="shared" si="485"/>
        <v>112</v>
      </c>
      <c r="KQ36" s="70">
        <f t="shared" si="485"/>
        <v>19</v>
      </c>
      <c r="KR36" s="70">
        <f t="shared" si="485"/>
        <v>2</v>
      </c>
      <c r="KS36" s="70">
        <f t="shared" si="485"/>
        <v>2</v>
      </c>
      <c r="KT36" s="70">
        <f t="shared" si="485"/>
        <v>0</v>
      </c>
      <c r="KU36" s="70">
        <f t="shared" si="485"/>
        <v>0</v>
      </c>
      <c r="KV36" s="70">
        <f t="shared" si="485"/>
        <v>0</v>
      </c>
      <c r="KW36" s="69">
        <f>SUM(KP36:KV36)</f>
        <v>135</v>
      </c>
      <c r="KX36" s="26">
        <f t="shared" si="552"/>
        <v>138.6</v>
      </c>
      <c r="KY36" s="68">
        <f t="shared" si="553"/>
        <v>0.73958333333333304</v>
      </c>
      <c r="KZ36" s="70">
        <f t="shared" si="486"/>
        <v>269</v>
      </c>
      <c r="LA36" s="70">
        <f t="shared" si="486"/>
        <v>32</v>
      </c>
      <c r="LB36" s="70">
        <f t="shared" si="486"/>
        <v>3</v>
      </c>
      <c r="LC36" s="70">
        <f t="shared" si="486"/>
        <v>1</v>
      </c>
      <c r="LD36" s="70">
        <f t="shared" si="486"/>
        <v>2</v>
      </c>
      <c r="LE36" s="70">
        <f t="shared" si="486"/>
        <v>2</v>
      </c>
      <c r="LF36" s="70">
        <f t="shared" si="486"/>
        <v>0</v>
      </c>
      <c r="LG36" s="69">
        <f>SUM(KZ36:LF36)</f>
        <v>309</v>
      </c>
      <c r="LH36" s="26">
        <f t="shared" si="554"/>
        <v>312.60000000000002</v>
      </c>
      <c r="LI36" s="68">
        <f t="shared" si="555"/>
        <v>0.73958333333333304</v>
      </c>
      <c r="LJ36" s="70">
        <f t="shared" si="487"/>
        <v>273</v>
      </c>
      <c r="LK36" s="70">
        <f t="shared" si="487"/>
        <v>21</v>
      </c>
      <c r="LL36" s="70">
        <f t="shared" si="487"/>
        <v>4</v>
      </c>
      <c r="LM36" s="70">
        <f t="shared" si="487"/>
        <v>0</v>
      </c>
      <c r="LN36" s="70">
        <f t="shared" si="487"/>
        <v>2</v>
      </c>
      <c r="LO36" s="70">
        <f t="shared" si="487"/>
        <v>4</v>
      </c>
      <c r="LP36" s="70">
        <f t="shared" si="487"/>
        <v>0</v>
      </c>
      <c r="LQ36" s="69">
        <f>SUM(LJ36:LP36)</f>
        <v>304</v>
      </c>
      <c r="LR36" s="26">
        <f t="shared" si="556"/>
        <v>305.60000000000002</v>
      </c>
      <c r="LS36" s="68">
        <f t="shared" si="557"/>
        <v>0.73958333333333304</v>
      </c>
      <c r="LT36" s="70">
        <f t="shared" si="488"/>
        <v>320</v>
      </c>
      <c r="LU36" s="70">
        <f t="shared" si="488"/>
        <v>22</v>
      </c>
      <c r="LV36" s="70">
        <f t="shared" si="488"/>
        <v>7</v>
      </c>
      <c r="LW36" s="70">
        <f t="shared" si="488"/>
        <v>0</v>
      </c>
      <c r="LX36" s="70">
        <f t="shared" si="488"/>
        <v>2</v>
      </c>
      <c r="LY36" s="70">
        <f t="shared" si="488"/>
        <v>3</v>
      </c>
      <c r="LZ36" s="70">
        <f t="shared" si="488"/>
        <v>0</v>
      </c>
      <c r="MA36" s="69">
        <f>SUM(LT36:LZ36)</f>
        <v>354</v>
      </c>
      <c r="MB36" s="26">
        <f t="shared" si="558"/>
        <v>357.7</v>
      </c>
      <c r="MC36" s="68">
        <f t="shared" si="559"/>
        <v>0.73958333333333304</v>
      </c>
      <c r="MD36" s="70">
        <f t="shared" si="489"/>
        <v>286</v>
      </c>
      <c r="ME36" s="70">
        <f t="shared" si="489"/>
        <v>26</v>
      </c>
      <c r="MF36" s="70">
        <f t="shared" si="489"/>
        <v>3</v>
      </c>
      <c r="MG36" s="70">
        <f t="shared" si="489"/>
        <v>0</v>
      </c>
      <c r="MH36" s="70">
        <f t="shared" si="489"/>
        <v>0</v>
      </c>
      <c r="MI36" s="70">
        <f t="shared" si="489"/>
        <v>1</v>
      </c>
      <c r="MJ36" s="70">
        <f t="shared" si="489"/>
        <v>0</v>
      </c>
      <c r="MK36" s="69">
        <f>SUM(MD36:MJ36)</f>
        <v>316</v>
      </c>
      <c r="ML36" s="26">
        <f t="shared" si="560"/>
        <v>316.89999999999998</v>
      </c>
      <c r="MM36" s="68">
        <f t="shared" si="561"/>
        <v>0.73958333333333304</v>
      </c>
      <c r="MN36" s="70">
        <f t="shared" si="490"/>
        <v>1054</v>
      </c>
      <c r="MO36" s="70">
        <f t="shared" si="490"/>
        <v>92</v>
      </c>
      <c r="MP36" s="70">
        <f t="shared" si="490"/>
        <v>17</v>
      </c>
      <c r="MQ36" s="70">
        <f t="shared" si="490"/>
        <v>3</v>
      </c>
      <c r="MR36" s="70">
        <f t="shared" si="490"/>
        <v>5</v>
      </c>
      <c r="MS36" s="70">
        <f t="shared" si="490"/>
        <v>8</v>
      </c>
      <c r="MT36" s="70">
        <f t="shared" si="490"/>
        <v>0</v>
      </c>
      <c r="MU36" s="69">
        <f>SUM(MN36:MT36)</f>
        <v>1179</v>
      </c>
      <c r="MV36" s="26">
        <f t="shared" si="562"/>
        <v>1191.6000000000001</v>
      </c>
    </row>
    <row r="37" spans="1:360" s="53" customFormat="1" ht="12.95" customHeight="1" thickTop="1" thickBot="1" x14ac:dyDescent="0.3">
      <c r="A37" s="71" t="s">
        <v>39</v>
      </c>
      <c r="B37" s="72">
        <f t="shared" ref="B37:J37" si="563">SUM(B33:B36)</f>
        <v>433</v>
      </c>
      <c r="C37" s="72">
        <f t="shared" si="563"/>
        <v>39</v>
      </c>
      <c r="D37" s="72">
        <f t="shared" si="563"/>
        <v>8</v>
      </c>
      <c r="E37" s="72">
        <f t="shared" si="563"/>
        <v>0</v>
      </c>
      <c r="F37" s="72">
        <f t="shared" si="563"/>
        <v>1</v>
      </c>
      <c r="G37" s="72">
        <f t="shared" si="563"/>
        <v>1</v>
      </c>
      <c r="H37" s="72">
        <f t="shared" si="563"/>
        <v>0</v>
      </c>
      <c r="I37" s="73">
        <f t="shared" si="563"/>
        <v>482</v>
      </c>
      <c r="J37" s="35">
        <f t="shared" si="563"/>
        <v>486.4</v>
      </c>
      <c r="K37" s="71" t="s">
        <v>39</v>
      </c>
      <c r="L37" s="72">
        <f t="shared" ref="L37:T37" si="564">SUM(L33:L36)</f>
        <v>125</v>
      </c>
      <c r="M37" s="72">
        <f t="shared" si="564"/>
        <v>13</v>
      </c>
      <c r="N37" s="72">
        <f t="shared" si="564"/>
        <v>1</v>
      </c>
      <c r="O37" s="72">
        <f t="shared" si="564"/>
        <v>0</v>
      </c>
      <c r="P37" s="72">
        <f t="shared" si="564"/>
        <v>2</v>
      </c>
      <c r="Q37" s="72">
        <f t="shared" si="564"/>
        <v>2</v>
      </c>
      <c r="R37" s="72">
        <f t="shared" si="564"/>
        <v>0</v>
      </c>
      <c r="S37" s="73">
        <f t="shared" si="564"/>
        <v>143</v>
      </c>
      <c r="T37" s="35">
        <f t="shared" si="564"/>
        <v>144.30000000000001</v>
      </c>
      <c r="U37" s="71" t="s">
        <v>39</v>
      </c>
      <c r="V37" s="72">
        <f t="shared" ref="V37:AD37" si="565">SUM(V33:V36)</f>
        <v>307</v>
      </c>
      <c r="W37" s="72">
        <f t="shared" si="565"/>
        <v>17</v>
      </c>
      <c r="X37" s="72">
        <f t="shared" si="565"/>
        <v>5</v>
      </c>
      <c r="Y37" s="72">
        <f t="shared" si="565"/>
        <v>3</v>
      </c>
      <c r="Z37" s="72">
        <f t="shared" si="565"/>
        <v>0</v>
      </c>
      <c r="AA37" s="72">
        <f t="shared" si="565"/>
        <v>1</v>
      </c>
      <c r="AB37" s="72">
        <f t="shared" si="565"/>
        <v>0</v>
      </c>
      <c r="AC37" s="73">
        <f t="shared" si="565"/>
        <v>333</v>
      </c>
      <c r="AD37" s="35">
        <f t="shared" si="565"/>
        <v>338.8</v>
      </c>
      <c r="AE37" s="71" t="s">
        <v>39</v>
      </c>
      <c r="AF37" s="72">
        <f t="shared" ref="AF37:AN37" si="566">SUM(AF33:AF36)</f>
        <v>29</v>
      </c>
      <c r="AG37" s="72">
        <f t="shared" si="566"/>
        <v>0</v>
      </c>
      <c r="AH37" s="72">
        <f t="shared" si="566"/>
        <v>0</v>
      </c>
      <c r="AI37" s="72">
        <f t="shared" si="566"/>
        <v>0</v>
      </c>
      <c r="AJ37" s="72">
        <f t="shared" si="566"/>
        <v>0</v>
      </c>
      <c r="AK37" s="72">
        <f t="shared" si="566"/>
        <v>0</v>
      </c>
      <c r="AL37" s="72">
        <f t="shared" si="566"/>
        <v>0</v>
      </c>
      <c r="AM37" s="73">
        <f t="shared" si="566"/>
        <v>29</v>
      </c>
      <c r="AN37" s="35">
        <f t="shared" si="566"/>
        <v>29</v>
      </c>
      <c r="AO37" s="71" t="s">
        <v>39</v>
      </c>
      <c r="AP37" s="72">
        <f t="shared" ref="AP37:AX37" si="567">SUM(AP33:AP36)</f>
        <v>0</v>
      </c>
      <c r="AQ37" s="72">
        <f t="shared" si="567"/>
        <v>0</v>
      </c>
      <c r="AR37" s="72">
        <f t="shared" si="567"/>
        <v>0</v>
      </c>
      <c r="AS37" s="72">
        <f t="shared" si="567"/>
        <v>0</v>
      </c>
      <c r="AT37" s="72">
        <f t="shared" si="567"/>
        <v>0</v>
      </c>
      <c r="AU37" s="72">
        <f t="shared" si="567"/>
        <v>0</v>
      </c>
      <c r="AV37" s="72">
        <f t="shared" si="567"/>
        <v>0</v>
      </c>
      <c r="AW37" s="73">
        <f t="shared" si="567"/>
        <v>0</v>
      </c>
      <c r="AX37" s="35">
        <f t="shared" si="567"/>
        <v>0</v>
      </c>
      <c r="AY37" s="71" t="s">
        <v>39</v>
      </c>
      <c r="AZ37" s="72">
        <f t="shared" ref="AZ37:BH37" si="568">SUM(AZ33:AZ36)</f>
        <v>105</v>
      </c>
      <c r="BA37" s="72">
        <f t="shared" si="568"/>
        <v>6</v>
      </c>
      <c r="BB37" s="72">
        <f t="shared" si="568"/>
        <v>2</v>
      </c>
      <c r="BC37" s="72">
        <f t="shared" si="568"/>
        <v>0</v>
      </c>
      <c r="BD37" s="72">
        <f t="shared" si="568"/>
        <v>0</v>
      </c>
      <c r="BE37" s="72">
        <f t="shared" si="568"/>
        <v>0</v>
      </c>
      <c r="BF37" s="72">
        <f t="shared" si="568"/>
        <v>0</v>
      </c>
      <c r="BG37" s="73">
        <f t="shared" si="568"/>
        <v>113</v>
      </c>
      <c r="BH37" s="35">
        <f t="shared" si="568"/>
        <v>114</v>
      </c>
      <c r="BI37" s="71" t="s">
        <v>39</v>
      </c>
      <c r="BJ37" s="72">
        <f t="shared" ref="BJ37:BR37" si="569">SUM(BJ33:BJ36)</f>
        <v>461</v>
      </c>
      <c r="BK37" s="72">
        <f t="shared" si="569"/>
        <v>57</v>
      </c>
      <c r="BL37" s="72">
        <f t="shared" si="569"/>
        <v>3</v>
      </c>
      <c r="BM37" s="72">
        <f t="shared" si="569"/>
        <v>0</v>
      </c>
      <c r="BN37" s="72">
        <f t="shared" si="569"/>
        <v>0</v>
      </c>
      <c r="BO37" s="72">
        <f t="shared" si="569"/>
        <v>0</v>
      </c>
      <c r="BP37" s="72">
        <f t="shared" si="569"/>
        <v>0</v>
      </c>
      <c r="BQ37" s="73">
        <f t="shared" si="569"/>
        <v>521</v>
      </c>
      <c r="BR37" s="35">
        <f t="shared" si="569"/>
        <v>522.5</v>
      </c>
      <c r="BS37" s="71" t="s">
        <v>39</v>
      </c>
      <c r="BT37" s="72">
        <f t="shared" ref="BT37:CB37" si="570">SUM(BT33:BT36)</f>
        <v>248</v>
      </c>
      <c r="BU37" s="72">
        <f t="shared" si="570"/>
        <v>10</v>
      </c>
      <c r="BV37" s="72">
        <f t="shared" si="570"/>
        <v>1</v>
      </c>
      <c r="BW37" s="72">
        <f t="shared" si="570"/>
        <v>1</v>
      </c>
      <c r="BX37" s="72">
        <f t="shared" si="570"/>
        <v>0</v>
      </c>
      <c r="BY37" s="72">
        <f t="shared" si="570"/>
        <v>5</v>
      </c>
      <c r="BZ37" s="72">
        <f t="shared" si="570"/>
        <v>0</v>
      </c>
      <c r="CA37" s="73">
        <f t="shared" si="570"/>
        <v>265</v>
      </c>
      <c r="CB37" s="35">
        <f t="shared" si="570"/>
        <v>263.8</v>
      </c>
      <c r="CC37" s="71" t="s">
        <v>39</v>
      </c>
      <c r="CD37" s="72">
        <f t="shared" ref="CD37:CL37" si="571">SUM(CD33:CD36)</f>
        <v>23</v>
      </c>
      <c r="CE37" s="72">
        <f t="shared" si="571"/>
        <v>2</v>
      </c>
      <c r="CF37" s="72">
        <f t="shared" si="571"/>
        <v>0</v>
      </c>
      <c r="CG37" s="72">
        <f t="shared" si="571"/>
        <v>0</v>
      </c>
      <c r="CH37" s="72">
        <f t="shared" si="571"/>
        <v>0</v>
      </c>
      <c r="CI37" s="72">
        <f t="shared" si="571"/>
        <v>0</v>
      </c>
      <c r="CJ37" s="72">
        <f t="shared" si="571"/>
        <v>0</v>
      </c>
      <c r="CK37" s="73">
        <f t="shared" si="571"/>
        <v>25</v>
      </c>
      <c r="CL37" s="35">
        <f t="shared" si="571"/>
        <v>25</v>
      </c>
      <c r="CM37" s="71" t="s">
        <v>39</v>
      </c>
      <c r="CN37" s="72">
        <f t="shared" ref="CN37:CV37" si="572">SUM(CN33:CN36)</f>
        <v>0</v>
      </c>
      <c r="CO37" s="72">
        <f t="shared" si="572"/>
        <v>0</v>
      </c>
      <c r="CP37" s="72">
        <f t="shared" si="572"/>
        <v>0</v>
      </c>
      <c r="CQ37" s="72">
        <f t="shared" si="572"/>
        <v>0</v>
      </c>
      <c r="CR37" s="72">
        <f t="shared" si="572"/>
        <v>0</v>
      </c>
      <c r="CS37" s="72">
        <f t="shared" si="572"/>
        <v>0</v>
      </c>
      <c r="CT37" s="72">
        <f t="shared" si="572"/>
        <v>0</v>
      </c>
      <c r="CU37" s="73">
        <f t="shared" si="572"/>
        <v>0</v>
      </c>
      <c r="CV37" s="35">
        <f t="shared" si="572"/>
        <v>0</v>
      </c>
      <c r="CW37" s="71" t="s">
        <v>39</v>
      </c>
      <c r="CX37" s="72">
        <f t="shared" ref="CX37:DF37" si="573">SUM(CX33:CX36)</f>
        <v>40</v>
      </c>
      <c r="CY37" s="72">
        <f t="shared" si="573"/>
        <v>9</v>
      </c>
      <c r="CZ37" s="72">
        <f t="shared" si="573"/>
        <v>0</v>
      </c>
      <c r="DA37" s="72">
        <f t="shared" si="573"/>
        <v>0</v>
      </c>
      <c r="DB37" s="72">
        <f t="shared" si="573"/>
        <v>0</v>
      </c>
      <c r="DC37" s="72">
        <f t="shared" si="573"/>
        <v>0</v>
      </c>
      <c r="DD37" s="72">
        <f t="shared" si="573"/>
        <v>0</v>
      </c>
      <c r="DE37" s="73">
        <f t="shared" si="573"/>
        <v>49</v>
      </c>
      <c r="DF37" s="35">
        <f t="shared" si="573"/>
        <v>49</v>
      </c>
      <c r="DG37" s="71" t="s">
        <v>39</v>
      </c>
      <c r="DH37" s="72">
        <f t="shared" ref="DH37:DP37" si="574">SUM(DH33:DH36)</f>
        <v>230</v>
      </c>
      <c r="DI37" s="72">
        <f t="shared" si="574"/>
        <v>20</v>
      </c>
      <c r="DJ37" s="72">
        <f t="shared" si="574"/>
        <v>5</v>
      </c>
      <c r="DK37" s="72">
        <f t="shared" si="574"/>
        <v>5</v>
      </c>
      <c r="DL37" s="72">
        <f t="shared" si="574"/>
        <v>0</v>
      </c>
      <c r="DM37" s="72">
        <f t="shared" si="574"/>
        <v>1</v>
      </c>
      <c r="DN37" s="72">
        <f t="shared" si="574"/>
        <v>0</v>
      </c>
      <c r="DO37" s="73">
        <f t="shared" si="574"/>
        <v>261</v>
      </c>
      <c r="DP37" s="35">
        <f t="shared" si="574"/>
        <v>269.40000000000003</v>
      </c>
      <c r="DQ37" s="71" t="s">
        <v>39</v>
      </c>
      <c r="DR37" s="72">
        <f t="shared" ref="DR37:DZ37" si="575">SUM(DR33:DR36)</f>
        <v>2</v>
      </c>
      <c r="DS37" s="72">
        <f t="shared" si="575"/>
        <v>0</v>
      </c>
      <c r="DT37" s="72">
        <f t="shared" si="575"/>
        <v>0</v>
      </c>
      <c r="DU37" s="72">
        <f t="shared" si="575"/>
        <v>0</v>
      </c>
      <c r="DV37" s="72">
        <f t="shared" si="575"/>
        <v>0</v>
      </c>
      <c r="DW37" s="72">
        <f t="shared" si="575"/>
        <v>0</v>
      </c>
      <c r="DX37" s="72">
        <f t="shared" si="575"/>
        <v>0</v>
      </c>
      <c r="DY37" s="73">
        <f t="shared" si="575"/>
        <v>2</v>
      </c>
      <c r="DZ37" s="35">
        <f t="shared" si="575"/>
        <v>2</v>
      </c>
      <c r="EA37" s="71" t="s">
        <v>39</v>
      </c>
      <c r="EB37" s="72">
        <f t="shared" ref="EB37:EJ37" si="576">SUM(EB33:EB36)</f>
        <v>122</v>
      </c>
      <c r="EC37" s="72">
        <f t="shared" si="576"/>
        <v>44</v>
      </c>
      <c r="ED37" s="72">
        <f t="shared" si="576"/>
        <v>2</v>
      </c>
      <c r="EE37" s="72">
        <f t="shared" si="576"/>
        <v>3</v>
      </c>
      <c r="EF37" s="72">
        <f t="shared" si="576"/>
        <v>0</v>
      </c>
      <c r="EG37" s="72">
        <f t="shared" si="576"/>
        <v>5</v>
      </c>
      <c r="EH37" s="72">
        <f t="shared" si="576"/>
        <v>0</v>
      </c>
      <c r="EI37" s="73">
        <f t="shared" si="576"/>
        <v>176</v>
      </c>
      <c r="EJ37" s="35">
        <f t="shared" si="576"/>
        <v>177.89999999999998</v>
      </c>
      <c r="EK37" s="71" t="s">
        <v>39</v>
      </c>
      <c r="EL37" s="72">
        <f t="shared" ref="EL37:ET37" si="577">SUM(EL33:EL36)</f>
        <v>0</v>
      </c>
      <c r="EM37" s="72">
        <f t="shared" si="577"/>
        <v>0</v>
      </c>
      <c r="EN37" s="72">
        <f t="shared" si="577"/>
        <v>0</v>
      </c>
      <c r="EO37" s="72">
        <f t="shared" si="577"/>
        <v>0</v>
      </c>
      <c r="EP37" s="72">
        <f t="shared" si="577"/>
        <v>0</v>
      </c>
      <c r="EQ37" s="72">
        <f t="shared" si="577"/>
        <v>0</v>
      </c>
      <c r="ER37" s="72">
        <f t="shared" si="577"/>
        <v>0</v>
      </c>
      <c r="ES37" s="73">
        <f t="shared" si="577"/>
        <v>0</v>
      </c>
      <c r="ET37" s="35">
        <f t="shared" si="577"/>
        <v>0</v>
      </c>
      <c r="EU37" s="71" t="s">
        <v>39</v>
      </c>
      <c r="EV37" s="72">
        <f t="shared" ref="EV37:FD37" si="578">SUM(EV33:EV36)</f>
        <v>280</v>
      </c>
      <c r="EW37" s="72">
        <f t="shared" si="578"/>
        <v>32</v>
      </c>
      <c r="EX37" s="72">
        <f t="shared" si="578"/>
        <v>2</v>
      </c>
      <c r="EY37" s="72">
        <f t="shared" si="578"/>
        <v>3</v>
      </c>
      <c r="EZ37" s="72">
        <f t="shared" si="578"/>
        <v>1</v>
      </c>
      <c r="FA37" s="72">
        <f t="shared" si="578"/>
        <v>1</v>
      </c>
      <c r="FB37" s="72">
        <f t="shared" si="578"/>
        <v>0</v>
      </c>
      <c r="FC37" s="73">
        <f t="shared" si="578"/>
        <v>319</v>
      </c>
      <c r="FD37" s="35">
        <f t="shared" si="578"/>
        <v>324.29999999999995</v>
      </c>
      <c r="FE37" s="71" t="s">
        <v>39</v>
      </c>
      <c r="FF37" s="72">
        <f t="shared" ref="FF37:FN37" si="579">SUM(FF33:FF36)</f>
        <v>96</v>
      </c>
      <c r="FG37" s="72">
        <f t="shared" si="579"/>
        <v>17</v>
      </c>
      <c r="FH37" s="72">
        <f t="shared" si="579"/>
        <v>0</v>
      </c>
      <c r="FI37" s="72">
        <f t="shared" si="579"/>
        <v>0</v>
      </c>
      <c r="FJ37" s="72">
        <f t="shared" si="579"/>
        <v>0</v>
      </c>
      <c r="FK37" s="72">
        <f t="shared" si="579"/>
        <v>5</v>
      </c>
      <c r="FL37" s="72">
        <f t="shared" si="579"/>
        <v>0</v>
      </c>
      <c r="FM37" s="73">
        <f t="shared" si="579"/>
        <v>118</v>
      </c>
      <c r="FN37" s="35">
        <f t="shared" si="579"/>
        <v>115</v>
      </c>
      <c r="FO37" s="71" t="s">
        <v>39</v>
      </c>
      <c r="FP37" s="72">
        <f t="shared" ref="FP37:FX37" si="580">SUM(FP33:FP36)</f>
        <v>182</v>
      </c>
      <c r="FQ37" s="72">
        <f t="shared" si="580"/>
        <v>19</v>
      </c>
      <c r="FR37" s="72">
        <f t="shared" si="580"/>
        <v>3</v>
      </c>
      <c r="FS37" s="72">
        <f t="shared" si="580"/>
        <v>0</v>
      </c>
      <c r="FT37" s="72">
        <f t="shared" si="580"/>
        <v>1</v>
      </c>
      <c r="FU37" s="72">
        <f t="shared" si="580"/>
        <v>1</v>
      </c>
      <c r="FV37" s="72">
        <f t="shared" si="580"/>
        <v>0</v>
      </c>
      <c r="FW37" s="73">
        <f t="shared" si="580"/>
        <v>206</v>
      </c>
      <c r="FX37" s="35">
        <f t="shared" si="580"/>
        <v>207.9</v>
      </c>
      <c r="FY37" s="71" t="s">
        <v>39</v>
      </c>
      <c r="FZ37" s="72">
        <f t="shared" ref="FZ37:GH37" si="581">SUM(FZ33:FZ36)</f>
        <v>607</v>
      </c>
      <c r="GA37" s="72">
        <f t="shared" si="581"/>
        <v>47</v>
      </c>
      <c r="GB37" s="72">
        <f t="shared" si="581"/>
        <v>9</v>
      </c>
      <c r="GC37" s="72">
        <f t="shared" si="581"/>
        <v>1</v>
      </c>
      <c r="GD37" s="72">
        <f t="shared" si="581"/>
        <v>2</v>
      </c>
      <c r="GE37" s="72">
        <f t="shared" si="581"/>
        <v>6</v>
      </c>
      <c r="GF37" s="72">
        <f t="shared" si="581"/>
        <v>0</v>
      </c>
      <c r="GG37" s="73">
        <f t="shared" si="581"/>
        <v>672</v>
      </c>
      <c r="GH37" s="35">
        <f t="shared" si="581"/>
        <v>676.2</v>
      </c>
      <c r="GI37" s="71" t="s">
        <v>39</v>
      </c>
      <c r="GJ37" s="72">
        <f t="shared" ref="GJ37:GR37" si="582">SUM(GJ33:GJ36)</f>
        <v>3</v>
      </c>
      <c r="GK37" s="72">
        <f t="shared" si="582"/>
        <v>1</v>
      </c>
      <c r="GL37" s="72">
        <f t="shared" si="582"/>
        <v>0</v>
      </c>
      <c r="GM37" s="72">
        <f t="shared" si="582"/>
        <v>0</v>
      </c>
      <c r="GN37" s="72">
        <f t="shared" si="582"/>
        <v>0</v>
      </c>
      <c r="GO37" s="72">
        <f t="shared" si="582"/>
        <v>0</v>
      </c>
      <c r="GP37" s="72">
        <f t="shared" si="582"/>
        <v>0</v>
      </c>
      <c r="GQ37" s="73">
        <f t="shared" si="582"/>
        <v>4</v>
      </c>
      <c r="GR37" s="35">
        <f t="shared" si="582"/>
        <v>4</v>
      </c>
      <c r="GS37" s="71" t="s">
        <v>39</v>
      </c>
      <c r="GT37" s="72">
        <f t="shared" ref="GT37:HB37" si="583">SUM(GT33:GT36)</f>
        <v>516</v>
      </c>
      <c r="GU37" s="72">
        <f t="shared" si="583"/>
        <v>58</v>
      </c>
      <c r="GV37" s="72">
        <f t="shared" si="583"/>
        <v>6</v>
      </c>
      <c r="GW37" s="72">
        <f t="shared" si="583"/>
        <v>0</v>
      </c>
      <c r="GX37" s="72">
        <f t="shared" si="583"/>
        <v>4</v>
      </c>
      <c r="GY37" s="72">
        <f t="shared" si="583"/>
        <v>0</v>
      </c>
      <c r="GZ37" s="72">
        <f t="shared" si="583"/>
        <v>0</v>
      </c>
      <c r="HA37" s="73">
        <f t="shared" si="583"/>
        <v>584</v>
      </c>
      <c r="HB37" s="35">
        <f t="shared" si="583"/>
        <v>591</v>
      </c>
      <c r="HC37" s="71" t="s">
        <v>39</v>
      </c>
      <c r="HD37" s="72">
        <f t="shared" ref="HD37:HL37" si="584">SUM(HD33:HD36)</f>
        <v>1</v>
      </c>
      <c r="HE37" s="72">
        <f t="shared" si="584"/>
        <v>0</v>
      </c>
      <c r="HF37" s="72">
        <f t="shared" si="584"/>
        <v>0</v>
      </c>
      <c r="HG37" s="72">
        <f t="shared" si="584"/>
        <v>0</v>
      </c>
      <c r="HH37" s="72">
        <f t="shared" si="584"/>
        <v>0</v>
      </c>
      <c r="HI37" s="72">
        <f t="shared" si="584"/>
        <v>0</v>
      </c>
      <c r="HJ37" s="72">
        <f t="shared" si="584"/>
        <v>0</v>
      </c>
      <c r="HK37" s="73">
        <f t="shared" si="584"/>
        <v>1</v>
      </c>
      <c r="HL37" s="35">
        <f t="shared" si="584"/>
        <v>1</v>
      </c>
      <c r="HM37" s="71" t="s">
        <v>39</v>
      </c>
      <c r="HN37" s="72">
        <f t="shared" ref="HN37:HV37" si="585">SUM(HN33:HN36)</f>
        <v>420</v>
      </c>
      <c r="HO37" s="72">
        <f t="shared" si="585"/>
        <v>46</v>
      </c>
      <c r="HP37" s="72">
        <f t="shared" si="585"/>
        <v>4</v>
      </c>
      <c r="HQ37" s="72">
        <f t="shared" si="585"/>
        <v>1</v>
      </c>
      <c r="HR37" s="72">
        <f t="shared" si="585"/>
        <v>0</v>
      </c>
      <c r="HS37" s="72">
        <f t="shared" si="585"/>
        <v>2</v>
      </c>
      <c r="HT37" s="72">
        <f t="shared" si="585"/>
        <v>0</v>
      </c>
      <c r="HU37" s="73">
        <f t="shared" si="585"/>
        <v>473</v>
      </c>
      <c r="HV37" s="35">
        <f t="shared" si="585"/>
        <v>475.1</v>
      </c>
      <c r="HW37" s="71" t="s">
        <v>39</v>
      </c>
      <c r="HX37" s="72">
        <f t="shared" ref="HX37:IF37" si="586">SUM(HX33:HX36)</f>
        <v>185</v>
      </c>
      <c r="HY37" s="72">
        <f t="shared" si="586"/>
        <v>27</v>
      </c>
      <c r="HZ37" s="72">
        <f t="shared" si="586"/>
        <v>10</v>
      </c>
      <c r="IA37" s="72">
        <f t="shared" si="586"/>
        <v>4</v>
      </c>
      <c r="IB37" s="72">
        <f t="shared" si="586"/>
        <v>8</v>
      </c>
      <c r="IC37" s="72">
        <f t="shared" si="586"/>
        <v>2</v>
      </c>
      <c r="ID37" s="72">
        <f t="shared" si="586"/>
        <v>0</v>
      </c>
      <c r="IE37" s="73">
        <f t="shared" si="586"/>
        <v>236</v>
      </c>
      <c r="IF37" s="35">
        <f t="shared" si="586"/>
        <v>253</v>
      </c>
      <c r="IG37" s="71" t="s">
        <v>39</v>
      </c>
      <c r="IH37" s="72">
        <f t="shared" ref="IH37:IN37" si="587">SUM(IH33:IH36)</f>
        <v>0</v>
      </c>
      <c r="II37" s="72">
        <f t="shared" si="587"/>
        <v>0</v>
      </c>
      <c r="IJ37" s="72">
        <f t="shared" si="587"/>
        <v>0</v>
      </c>
      <c r="IK37" s="72">
        <f t="shared" si="587"/>
        <v>0</v>
      </c>
      <c r="IL37" s="72">
        <f t="shared" si="587"/>
        <v>0</v>
      </c>
      <c r="IM37" s="72">
        <f t="shared" si="587"/>
        <v>0</v>
      </c>
      <c r="IN37" s="72">
        <f t="shared" si="587"/>
        <v>0</v>
      </c>
      <c r="IO37" s="73">
        <f t="shared" ref="IO37:IP37" si="588">SUM(IO33:IO36)</f>
        <v>0</v>
      </c>
      <c r="IP37" s="35">
        <f t="shared" si="588"/>
        <v>0</v>
      </c>
      <c r="IQ37" s="71" t="s">
        <v>39</v>
      </c>
      <c r="IR37" s="72">
        <f t="shared" ref="IR37:IZ37" si="589">SUM(IR33:IR36)</f>
        <v>702</v>
      </c>
      <c r="IS37" s="72">
        <f t="shared" si="589"/>
        <v>72</v>
      </c>
      <c r="IT37" s="72">
        <f t="shared" si="589"/>
        <v>20</v>
      </c>
      <c r="IU37" s="72">
        <f t="shared" si="589"/>
        <v>9</v>
      </c>
      <c r="IV37" s="72">
        <f t="shared" si="589"/>
        <v>9</v>
      </c>
      <c r="IW37" s="72">
        <f t="shared" si="589"/>
        <v>4</v>
      </c>
      <c r="IX37" s="72">
        <f t="shared" si="589"/>
        <v>0</v>
      </c>
      <c r="IY37" s="73">
        <f t="shared" si="589"/>
        <v>816</v>
      </c>
      <c r="IZ37" s="35">
        <f t="shared" si="589"/>
        <v>844.30000000000007</v>
      </c>
      <c r="JA37" s="71" t="s">
        <v>39</v>
      </c>
      <c r="JB37" s="72">
        <f t="shared" ref="JB37:JJ37" si="590">SUM(JB33:JB36)</f>
        <v>894</v>
      </c>
      <c r="JC37" s="72">
        <f t="shared" si="590"/>
        <v>69</v>
      </c>
      <c r="JD37" s="72">
        <f t="shared" si="590"/>
        <v>14</v>
      </c>
      <c r="JE37" s="72">
        <f t="shared" si="590"/>
        <v>3</v>
      </c>
      <c r="JF37" s="72">
        <f t="shared" si="590"/>
        <v>3</v>
      </c>
      <c r="JG37" s="72">
        <f t="shared" si="590"/>
        <v>4</v>
      </c>
      <c r="JH37" s="72">
        <f t="shared" si="590"/>
        <v>0</v>
      </c>
      <c r="JI37" s="73">
        <f t="shared" si="590"/>
        <v>987</v>
      </c>
      <c r="JJ37" s="35">
        <f t="shared" si="590"/>
        <v>998.50000000000011</v>
      </c>
      <c r="JK37" s="71" t="s">
        <v>39</v>
      </c>
      <c r="JL37" s="72">
        <f t="shared" ref="JL37:JT37" si="591">SUM(JL33:JL36)</f>
        <v>585</v>
      </c>
      <c r="JM37" s="72">
        <f t="shared" si="591"/>
        <v>72</v>
      </c>
      <c r="JN37" s="72">
        <f t="shared" si="591"/>
        <v>4</v>
      </c>
      <c r="JO37" s="72">
        <f t="shared" si="591"/>
        <v>1</v>
      </c>
      <c r="JP37" s="72">
        <f t="shared" si="591"/>
        <v>0</v>
      </c>
      <c r="JQ37" s="72">
        <f t="shared" si="591"/>
        <v>7</v>
      </c>
      <c r="JR37" s="72">
        <f t="shared" si="591"/>
        <v>0</v>
      </c>
      <c r="JS37" s="73">
        <f t="shared" si="591"/>
        <v>669</v>
      </c>
      <c r="JT37" s="35">
        <f t="shared" si="591"/>
        <v>668.1</v>
      </c>
      <c r="JU37" s="71" t="s">
        <v>39</v>
      </c>
      <c r="JV37" s="72">
        <f t="shared" ref="JV37:KD37" si="592">SUM(JV33:JV36)</f>
        <v>837</v>
      </c>
      <c r="JW37" s="72">
        <f t="shared" si="592"/>
        <v>75</v>
      </c>
      <c r="JX37" s="72">
        <f t="shared" si="592"/>
        <v>6</v>
      </c>
      <c r="JY37" s="72">
        <f t="shared" si="592"/>
        <v>1</v>
      </c>
      <c r="JZ37" s="72">
        <f t="shared" si="592"/>
        <v>0</v>
      </c>
      <c r="KA37" s="72">
        <f t="shared" si="592"/>
        <v>5</v>
      </c>
      <c r="KB37" s="72">
        <f t="shared" si="592"/>
        <v>0</v>
      </c>
      <c r="KC37" s="73">
        <f t="shared" si="592"/>
        <v>924</v>
      </c>
      <c r="KD37" s="35">
        <f t="shared" si="592"/>
        <v>925.3</v>
      </c>
      <c r="KE37" s="71" t="s">
        <v>39</v>
      </c>
      <c r="KF37" s="72">
        <f t="shared" ref="KF37:KN37" si="593">SUM(KF33:KF36)</f>
        <v>611</v>
      </c>
      <c r="KG37" s="72">
        <f t="shared" si="593"/>
        <v>51</v>
      </c>
      <c r="KH37" s="72">
        <f t="shared" si="593"/>
        <v>7</v>
      </c>
      <c r="KI37" s="72">
        <f t="shared" si="593"/>
        <v>6</v>
      </c>
      <c r="KJ37" s="72">
        <f t="shared" si="593"/>
        <v>1</v>
      </c>
      <c r="KK37" s="72">
        <f t="shared" si="593"/>
        <v>2</v>
      </c>
      <c r="KL37" s="72">
        <f t="shared" si="593"/>
        <v>0</v>
      </c>
      <c r="KM37" s="73">
        <f t="shared" si="593"/>
        <v>678</v>
      </c>
      <c r="KN37" s="35">
        <f t="shared" si="593"/>
        <v>689.1</v>
      </c>
      <c r="KO37" s="71" t="s">
        <v>39</v>
      </c>
      <c r="KP37" s="72">
        <f t="shared" ref="KP37:KX37" si="594">SUM(KP33:KP36)</f>
        <v>394</v>
      </c>
      <c r="KQ37" s="72">
        <f t="shared" si="594"/>
        <v>73</v>
      </c>
      <c r="KR37" s="72">
        <f t="shared" si="594"/>
        <v>7</v>
      </c>
      <c r="KS37" s="72">
        <f t="shared" si="594"/>
        <v>8</v>
      </c>
      <c r="KT37" s="72">
        <f t="shared" si="594"/>
        <v>0</v>
      </c>
      <c r="KU37" s="72">
        <f t="shared" si="594"/>
        <v>6</v>
      </c>
      <c r="KV37" s="72">
        <f t="shared" si="594"/>
        <v>0</v>
      </c>
      <c r="KW37" s="73">
        <f t="shared" si="594"/>
        <v>488</v>
      </c>
      <c r="KX37" s="35">
        <f t="shared" si="594"/>
        <v>498.30000000000007</v>
      </c>
      <c r="KY37" s="71" t="s">
        <v>39</v>
      </c>
      <c r="KZ37" s="72">
        <f t="shared" ref="KZ37:LH37" si="595">SUM(KZ33:KZ36)</f>
        <v>1014</v>
      </c>
      <c r="LA37" s="72">
        <f t="shared" si="595"/>
        <v>126</v>
      </c>
      <c r="LB37" s="72">
        <f t="shared" si="595"/>
        <v>10</v>
      </c>
      <c r="LC37" s="72">
        <f t="shared" si="595"/>
        <v>4</v>
      </c>
      <c r="LD37" s="72">
        <f t="shared" si="595"/>
        <v>6</v>
      </c>
      <c r="LE37" s="72">
        <f t="shared" si="595"/>
        <v>12</v>
      </c>
      <c r="LF37" s="72">
        <f t="shared" si="595"/>
        <v>0</v>
      </c>
      <c r="LG37" s="73">
        <f t="shared" si="595"/>
        <v>1172</v>
      </c>
      <c r="LH37" s="35">
        <f t="shared" si="595"/>
        <v>1181</v>
      </c>
      <c r="LI37" s="71" t="s">
        <v>39</v>
      </c>
      <c r="LJ37" s="72">
        <f t="shared" ref="LJ37:LR37" si="596">SUM(LJ33:LJ36)</f>
        <v>1168</v>
      </c>
      <c r="LK37" s="72">
        <f t="shared" si="596"/>
        <v>116</v>
      </c>
      <c r="LL37" s="72">
        <f t="shared" si="596"/>
        <v>14</v>
      </c>
      <c r="LM37" s="72">
        <f t="shared" si="596"/>
        <v>4</v>
      </c>
      <c r="LN37" s="72">
        <f t="shared" si="596"/>
        <v>4</v>
      </c>
      <c r="LO37" s="72">
        <f t="shared" si="596"/>
        <v>13</v>
      </c>
      <c r="LP37" s="72">
        <f t="shared" si="596"/>
        <v>0</v>
      </c>
      <c r="LQ37" s="73">
        <f t="shared" si="596"/>
        <v>1319</v>
      </c>
      <c r="LR37" s="35">
        <f t="shared" si="596"/>
        <v>1327.4</v>
      </c>
      <c r="LS37" s="71" t="s">
        <v>39</v>
      </c>
      <c r="LT37" s="72">
        <f t="shared" ref="LT37:MB37" si="597">SUM(LT33:LT36)</f>
        <v>1503</v>
      </c>
      <c r="LU37" s="72">
        <f t="shared" si="597"/>
        <v>143</v>
      </c>
      <c r="LV37" s="72">
        <f t="shared" si="597"/>
        <v>20</v>
      </c>
      <c r="LW37" s="72">
        <f t="shared" si="597"/>
        <v>1</v>
      </c>
      <c r="LX37" s="72">
        <f t="shared" si="597"/>
        <v>3</v>
      </c>
      <c r="LY37" s="72">
        <f t="shared" si="597"/>
        <v>7</v>
      </c>
      <c r="LZ37" s="72">
        <f t="shared" si="597"/>
        <v>0</v>
      </c>
      <c r="MA37" s="73">
        <f t="shared" si="597"/>
        <v>1677</v>
      </c>
      <c r="MB37" s="35">
        <f t="shared" si="597"/>
        <v>1687.1000000000001</v>
      </c>
      <c r="MC37" s="71" t="s">
        <v>39</v>
      </c>
      <c r="MD37" s="72">
        <f t="shared" ref="MD37:ML37" si="598">SUM(MD33:MD36)</f>
        <v>1122</v>
      </c>
      <c r="ME37" s="72">
        <f t="shared" si="598"/>
        <v>131</v>
      </c>
      <c r="MF37" s="72">
        <f t="shared" si="598"/>
        <v>20</v>
      </c>
      <c r="MG37" s="72">
        <f t="shared" si="598"/>
        <v>5</v>
      </c>
      <c r="MH37" s="72">
        <f t="shared" si="598"/>
        <v>12</v>
      </c>
      <c r="MI37" s="72">
        <f t="shared" si="598"/>
        <v>4</v>
      </c>
      <c r="MJ37" s="72">
        <f t="shared" si="598"/>
        <v>0</v>
      </c>
      <c r="MK37" s="73">
        <f t="shared" si="598"/>
        <v>1294</v>
      </c>
      <c r="ML37" s="35">
        <f t="shared" si="598"/>
        <v>1320.1</v>
      </c>
      <c r="MM37" s="71" t="s">
        <v>39</v>
      </c>
      <c r="MN37" s="72">
        <f t="shared" ref="MN37:MV37" si="599">SUM(MN33:MN36)</f>
        <v>4415</v>
      </c>
      <c r="MO37" s="72">
        <f t="shared" si="599"/>
        <v>464</v>
      </c>
      <c r="MP37" s="72">
        <f t="shared" si="599"/>
        <v>61</v>
      </c>
      <c r="MQ37" s="72">
        <f t="shared" si="599"/>
        <v>21</v>
      </c>
      <c r="MR37" s="72">
        <f t="shared" si="599"/>
        <v>19</v>
      </c>
      <c r="MS37" s="72">
        <f t="shared" si="599"/>
        <v>32</v>
      </c>
      <c r="MT37" s="72">
        <f t="shared" si="599"/>
        <v>0</v>
      </c>
      <c r="MU37" s="73">
        <f t="shared" si="599"/>
        <v>5012</v>
      </c>
      <c r="MV37" s="35">
        <f t="shared" si="599"/>
        <v>5069.6000000000004</v>
      </c>
    </row>
    <row r="38" spans="1:360" s="53" customFormat="1" ht="12.95" customHeight="1" thickTop="1" x14ac:dyDescent="0.25">
      <c r="A38" s="68">
        <f>A36+"00:15"</f>
        <v>0.74999999999999967</v>
      </c>
      <c r="B38" s="10">
        <v>95</v>
      </c>
      <c r="C38" s="10">
        <v>8</v>
      </c>
      <c r="D38" s="10">
        <v>0</v>
      </c>
      <c r="E38" s="10">
        <v>1</v>
      </c>
      <c r="F38" s="10">
        <v>0</v>
      </c>
      <c r="G38" s="10">
        <v>1</v>
      </c>
      <c r="H38" s="10">
        <v>0</v>
      </c>
      <c r="I38" s="69">
        <f>SUM(B38:H38)</f>
        <v>105</v>
      </c>
      <c r="J38" s="26">
        <f>B38+C38+D38*1.5+E38*2.3+F38*2+G38*0.4+H38*0.2</f>
        <v>105.7</v>
      </c>
      <c r="K38" s="68">
        <f>K36+"00:15"</f>
        <v>0.74999999999999967</v>
      </c>
      <c r="L38" s="10">
        <v>49</v>
      </c>
      <c r="M38" s="10">
        <v>3</v>
      </c>
      <c r="N38" s="10">
        <v>0</v>
      </c>
      <c r="O38" s="10">
        <v>0</v>
      </c>
      <c r="P38" s="10">
        <v>0</v>
      </c>
      <c r="Q38" s="10">
        <v>1</v>
      </c>
      <c r="R38" s="10">
        <v>0</v>
      </c>
      <c r="S38" s="69">
        <f>SUM(L38:R38)</f>
        <v>53</v>
      </c>
      <c r="T38" s="26">
        <f>L38+M38+N38*1.5+O38*2.3+P38*2+Q38*0.4+R38*0.2</f>
        <v>52.4</v>
      </c>
      <c r="U38" s="68">
        <f>U36+"00:15"</f>
        <v>0.74999999999999967</v>
      </c>
      <c r="V38" s="10">
        <v>68</v>
      </c>
      <c r="W38" s="10">
        <v>3</v>
      </c>
      <c r="X38" s="10">
        <v>1</v>
      </c>
      <c r="Y38" s="10">
        <v>2</v>
      </c>
      <c r="Z38" s="10">
        <v>0</v>
      </c>
      <c r="AA38" s="10">
        <v>0</v>
      </c>
      <c r="AB38" s="10">
        <v>0</v>
      </c>
      <c r="AC38" s="69">
        <f>SUM(V38:AB38)</f>
        <v>74</v>
      </c>
      <c r="AD38" s="26">
        <f>V38+W38+X38*1.5+Y38*2.3+Z38*2+AA38*0.4+AB38*0.2</f>
        <v>77.099999999999994</v>
      </c>
      <c r="AE38" s="68">
        <f>AE36+"00:15"</f>
        <v>0.74999999999999967</v>
      </c>
      <c r="AF38" s="10">
        <v>7</v>
      </c>
      <c r="AG38" s="10">
        <v>1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69">
        <f>SUM(AF38:AL38)</f>
        <v>8</v>
      </c>
      <c r="AN38" s="26">
        <f>AF38+AG38+AH38*1.5+AI38*2.3+AJ38*2+AK38*0.4+AL38*0.2</f>
        <v>8</v>
      </c>
      <c r="AO38" s="68">
        <f>AO36+"00:15"</f>
        <v>0.74999999999999967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69">
        <f>SUM(AP38:AV38)</f>
        <v>0</v>
      </c>
      <c r="AX38" s="26">
        <f>AP38+AQ38+AR38*1.5+AS38*2.3+AT38*2+AU38*0.4+AV38*0.2</f>
        <v>0</v>
      </c>
      <c r="AY38" s="68">
        <f>AY36+"00:15"</f>
        <v>0.74999999999999967</v>
      </c>
      <c r="AZ38" s="10">
        <v>13</v>
      </c>
      <c r="BA38" s="10">
        <v>1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69">
        <f>SUM(AZ38:BF38)</f>
        <v>14</v>
      </c>
      <c r="BH38" s="26">
        <f>AZ38+BA38+BB38*1.5+BC38*2.3+BD38*2+BE38*0.4+BF38*0.2</f>
        <v>14</v>
      </c>
      <c r="BI38" s="68">
        <f>BI36+"00:15"</f>
        <v>0.74999999999999967</v>
      </c>
      <c r="BJ38" s="10">
        <v>90</v>
      </c>
      <c r="BK38" s="10">
        <v>11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69">
        <f>SUM(BJ38:BP38)</f>
        <v>101</v>
      </c>
      <c r="BR38" s="26">
        <f>BJ38+BK38+BL38*1.5+BM38*2.3+BN38*2+BO38*0.4+BP38*0.2</f>
        <v>101</v>
      </c>
      <c r="BS38" s="68">
        <f>BS36+"00:15"</f>
        <v>0.74999999999999967</v>
      </c>
      <c r="BT38" s="10">
        <v>69</v>
      </c>
      <c r="BU38" s="10">
        <v>5</v>
      </c>
      <c r="BV38" s="10">
        <v>0</v>
      </c>
      <c r="BW38" s="10">
        <v>0</v>
      </c>
      <c r="BX38" s="10">
        <v>0</v>
      </c>
      <c r="BY38" s="10">
        <v>2</v>
      </c>
      <c r="BZ38" s="10">
        <v>0</v>
      </c>
      <c r="CA38" s="69">
        <f>SUM(BT38:BZ38)</f>
        <v>76</v>
      </c>
      <c r="CB38" s="26">
        <f>BT38+BU38+BV38*1.5+BW38*2.3+BX38*2+BY38*0.4+BZ38*0.2</f>
        <v>74.8</v>
      </c>
      <c r="CC38" s="68">
        <f>CC36+"00:15"</f>
        <v>0.74999999999999967</v>
      </c>
      <c r="CD38" s="10">
        <v>7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69">
        <f>SUM(CD38:CJ38)</f>
        <v>7</v>
      </c>
      <c r="CL38" s="26">
        <f>CD38+CE38+CF38*1.5+CG38*2.3+CH38*2+CI38*0.4+CJ38*0.2</f>
        <v>7</v>
      </c>
      <c r="CM38" s="68">
        <f>CM36+"00:15"</f>
        <v>0.74999999999999967</v>
      </c>
      <c r="CN38" s="10">
        <v>0</v>
      </c>
      <c r="CO38" s="10">
        <v>0</v>
      </c>
      <c r="CP38" s="10">
        <v>0</v>
      </c>
      <c r="CQ38" s="10">
        <v>0</v>
      </c>
      <c r="CR38" s="10">
        <v>0</v>
      </c>
      <c r="CS38" s="10">
        <v>0</v>
      </c>
      <c r="CT38" s="10">
        <v>0</v>
      </c>
      <c r="CU38" s="69">
        <f>SUM(CN38:CT38)</f>
        <v>0</v>
      </c>
      <c r="CV38" s="26">
        <f>CN38+CO38+CP38*1.5+CQ38*2.3+CR38*2+CS38*0.4+CT38*0.2</f>
        <v>0</v>
      </c>
      <c r="CW38" s="68">
        <f>CW36+"00:15"</f>
        <v>0.74999999999999967</v>
      </c>
      <c r="CX38" s="10">
        <v>11</v>
      </c>
      <c r="CY38" s="10">
        <v>0</v>
      </c>
      <c r="CZ38" s="10">
        <v>0</v>
      </c>
      <c r="DA38" s="10">
        <v>0</v>
      </c>
      <c r="DB38" s="10">
        <v>0</v>
      </c>
      <c r="DC38" s="10">
        <v>0</v>
      </c>
      <c r="DD38" s="10">
        <v>0</v>
      </c>
      <c r="DE38" s="69">
        <f>SUM(CX38:DD38)</f>
        <v>11</v>
      </c>
      <c r="DF38" s="26">
        <f>CX38+CY38+CZ38*1.5+DA38*2.3+DB38*2+DC38*0.4+DD38*0.2</f>
        <v>11</v>
      </c>
      <c r="DG38" s="68">
        <f>DG36+"00:15"</f>
        <v>0.74999999999999967</v>
      </c>
      <c r="DH38" s="10">
        <v>79</v>
      </c>
      <c r="DI38" s="10">
        <v>12</v>
      </c>
      <c r="DJ38" s="10">
        <v>3</v>
      </c>
      <c r="DK38" s="10">
        <v>0</v>
      </c>
      <c r="DL38" s="10">
        <v>0</v>
      </c>
      <c r="DM38" s="10">
        <v>0</v>
      </c>
      <c r="DN38" s="10">
        <v>0</v>
      </c>
      <c r="DO38" s="69">
        <f>SUM(DH38:DN38)</f>
        <v>94</v>
      </c>
      <c r="DP38" s="26">
        <f>DH38+DI38+DJ38*1.5+DK38*2.3+DL38*2+DM38*0.4+DN38*0.2</f>
        <v>95.5</v>
      </c>
      <c r="DQ38" s="68">
        <f>DQ36+"00:15"</f>
        <v>0.74999999999999967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10">
        <v>0</v>
      </c>
      <c r="DX38" s="10">
        <v>0</v>
      </c>
      <c r="DY38" s="69">
        <f>SUM(DR38:DX38)</f>
        <v>0</v>
      </c>
      <c r="DZ38" s="26">
        <f>DR38+DS38+DT38*1.5+DU38*2.3+DV38*2+DW38*0.4+DX38*0.2</f>
        <v>0</v>
      </c>
      <c r="EA38" s="68">
        <f>EA36+"00:15"</f>
        <v>0.74999999999999967</v>
      </c>
      <c r="EB38" s="10">
        <v>29</v>
      </c>
      <c r="EC38" s="10">
        <v>11</v>
      </c>
      <c r="ED38" s="10">
        <v>0</v>
      </c>
      <c r="EE38" s="10">
        <v>1</v>
      </c>
      <c r="EF38" s="10">
        <v>0</v>
      </c>
      <c r="EG38" s="10">
        <v>0</v>
      </c>
      <c r="EH38" s="10">
        <v>0</v>
      </c>
      <c r="EI38" s="69">
        <f>SUM(EB38:EH38)</f>
        <v>41</v>
      </c>
      <c r="EJ38" s="26">
        <f>EB38+EC38+ED38*1.5+EE38*2.3+EF38*2+EG38*0.4+EH38*0.2</f>
        <v>42.3</v>
      </c>
      <c r="EK38" s="68">
        <f>EK36+"00:15"</f>
        <v>0.74999999999999967</v>
      </c>
      <c r="EL38" s="10">
        <v>0</v>
      </c>
      <c r="EM38" s="10">
        <v>0</v>
      </c>
      <c r="EN38" s="10">
        <v>0</v>
      </c>
      <c r="EO38" s="10">
        <v>0</v>
      </c>
      <c r="EP38" s="10">
        <v>0</v>
      </c>
      <c r="EQ38" s="10">
        <v>0</v>
      </c>
      <c r="ER38" s="10">
        <v>0</v>
      </c>
      <c r="ES38" s="69">
        <f>SUM(EL38:ER38)</f>
        <v>0</v>
      </c>
      <c r="ET38" s="26">
        <f>EL38+EM38+EN38*1.5+EO38*2.3+EP38*2+EQ38*0.4+ER38*0.2</f>
        <v>0</v>
      </c>
      <c r="EU38" s="68">
        <f>EU36+"00:15"</f>
        <v>0.74999999999999967</v>
      </c>
      <c r="EV38" s="10">
        <v>63</v>
      </c>
      <c r="EW38" s="10">
        <v>7</v>
      </c>
      <c r="EX38" s="10">
        <v>0</v>
      </c>
      <c r="EY38" s="10">
        <v>2</v>
      </c>
      <c r="EZ38" s="10">
        <v>0</v>
      </c>
      <c r="FA38" s="10">
        <v>1</v>
      </c>
      <c r="FB38" s="10">
        <v>0</v>
      </c>
      <c r="FC38" s="69">
        <f>SUM(EV38:FB38)</f>
        <v>73</v>
      </c>
      <c r="FD38" s="26">
        <f>EV38+EW38+EX38*1.5+EY38*2.3+EZ38*2+FA38*0.4+FB38*0.2</f>
        <v>75</v>
      </c>
      <c r="FE38" s="68">
        <f>FE36+"00:15"</f>
        <v>0.74999999999999967</v>
      </c>
      <c r="FF38" s="10">
        <v>24</v>
      </c>
      <c r="FG38" s="10">
        <v>1</v>
      </c>
      <c r="FH38" s="10">
        <v>0</v>
      </c>
      <c r="FI38" s="10">
        <v>0</v>
      </c>
      <c r="FJ38" s="10">
        <v>0</v>
      </c>
      <c r="FK38" s="10">
        <v>1</v>
      </c>
      <c r="FL38" s="10">
        <v>0</v>
      </c>
      <c r="FM38" s="69">
        <f>SUM(FF38:FL38)</f>
        <v>26</v>
      </c>
      <c r="FN38" s="26">
        <f>FF38+FG38+FH38*1.5+FI38*2.3+FJ38*2+FK38*0.4+FL38*0.2</f>
        <v>25.4</v>
      </c>
      <c r="FO38" s="68">
        <f>FO36+"00:15"</f>
        <v>0.74999999999999967</v>
      </c>
      <c r="FP38" s="10">
        <v>39</v>
      </c>
      <c r="FQ38" s="10">
        <v>3</v>
      </c>
      <c r="FR38" s="10">
        <v>0</v>
      </c>
      <c r="FS38" s="10">
        <v>0</v>
      </c>
      <c r="FT38" s="10">
        <v>0</v>
      </c>
      <c r="FU38" s="10">
        <v>1</v>
      </c>
      <c r="FV38" s="10">
        <v>0</v>
      </c>
      <c r="FW38" s="69">
        <f>SUM(FP38:FV38)</f>
        <v>43</v>
      </c>
      <c r="FX38" s="26">
        <f>FP38+FQ38+FR38*1.5+FS38*2.3+FT38*2+FU38*0.4+FV38*0.2</f>
        <v>42.4</v>
      </c>
      <c r="FY38" s="68">
        <f>FY36+"00:15"</f>
        <v>0.74999999999999967</v>
      </c>
      <c r="FZ38" s="10">
        <v>139</v>
      </c>
      <c r="GA38" s="10">
        <v>7</v>
      </c>
      <c r="GB38" s="10">
        <v>0</v>
      </c>
      <c r="GC38" s="10">
        <v>0</v>
      </c>
      <c r="GD38" s="10">
        <v>1</v>
      </c>
      <c r="GE38" s="10">
        <v>2</v>
      </c>
      <c r="GF38" s="10">
        <v>0</v>
      </c>
      <c r="GG38" s="69">
        <f>SUM(FZ38:GF38)</f>
        <v>149</v>
      </c>
      <c r="GH38" s="26">
        <f>FZ38+GA38+GB38*1.5+GC38*2.3+GD38*2+GE38*0.4+GF38*0.2</f>
        <v>148.80000000000001</v>
      </c>
      <c r="GI38" s="68">
        <f>GI36+"00:15"</f>
        <v>0.74999999999999967</v>
      </c>
      <c r="GJ38" s="10">
        <v>1</v>
      </c>
      <c r="GK38" s="10">
        <v>0</v>
      </c>
      <c r="GL38" s="10">
        <v>0</v>
      </c>
      <c r="GM38" s="10">
        <v>0</v>
      </c>
      <c r="GN38" s="10">
        <v>0</v>
      </c>
      <c r="GO38" s="10">
        <v>0</v>
      </c>
      <c r="GP38" s="10">
        <v>0</v>
      </c>
      <c r="GQ38" s="69">
        <f>SUM(GJ38:GP38)</f>
        <v>1</v>
      </c>
      <c r="GR38" s="26">
        <f>GJ38+GK38+GL38*1.5+GM38*2.3+GN38*2+GO38*0.4+GP38*0.2</f>
        <v>1</v>
      </c>
      <c r="GS38" s="68">
        <f>GS36+"00:15"</f>
        <v>0.74999999999999967</v>
      </c>
      <c r="GT38" s="10">
        <v>101</v>
      </c>
      <c r="GU38" s="10">
        <v>8</v>
      </c>
      <c r="GV38" s="10">
        <v>1</v>
      </c>
      <c r="GW38" s="10">
        <v>0</v>
      </c>
      <c r="GX38" s="10">
        <v>0</v>
      </c>
      <c r="GY38" s="10">
        <v>0</v>
      </c>
      <c r="GZ38" s="10">
        <v>0</v>
      </c>
      <c r="HA38" s="69">
        <f>SUM(GT38:GZ38)</f>
        <v>110</v>
      </c>
      <c r="HB38" s="26">
        <f>GT38+GU38+GV38*1.5+GW38*2.3+GX38*2+GY38*0.4+GZ38*0.2</f>
        <v>110.5</v>
      </c>
      <c r="HC38" s="68">
        <f>HC36+"00:15"</f>
        <v>0.74999999999999967</v>
      </c>
      <c r="HD38" s="10">
        <v>0</v>
      </c>
      <c r="HE38" s="10">
        <v>0</v>
      </c>
      <c r="HF38" s="10">
        <v>0</v>
      </c>
      <c r="HG38" s="10">
        <v>0</v>
      </c>
      <c r="HH38" s="10">
        <v>0</v>
      </c>
      <c r="HI38" s="10">
        <v>0</v>
      </c>
      <c r="HJ38" s="10">
        <v>0</v>
      </c>
      <c r="HK38" s="69">
        <f>SUM(HD38:HJ38)</f>
        <v>0</v>
      </c>
      <c r="HL38" s="26">
        <f>HD38+HE38+HF38*1.5+HG38*2.3+HH38*2+HI38*0.4+HJ38*0.2</f>
        <v>0</v>
      </c>
      <c r="HM38" s="68">
        <f>HM36+"00:15"</f>
        <v>0.74999999999999967</v>
      </c>
      <c r="HN38" s="10">
        <v>77</v>
      </c>
      <c r="HO38" s="10">
        <v>6</v>
      </c>
      <c r="HP38" s="10">
        <v>2</v>
      </c>
      <c r="HQ38" s="10">
        <v>0</v>
      </c>
      <c r="HR38" s="10">
        <v>0</v>
      </c>
      <c r="HS38" s="10">
        <v>0</v>
      </c>
      <c r="HT38" s="10">
        <v>0</v>
      </c>
      <c r="HU38" s="69">
        <f>SUM(HN38:HT38)</f>
        <v>85</v>
      </c>
      <c r="HV38" s="26">
        <f>HN38+HO38+HP38*1.5+HQ38*2.3+HR38*2+HS38*0.4+HT38*0.2</f>
        <v>86</v>
      </c>
      <c r="HW38" s="68">
        <f>HW36+"00:15"</f>
        <v>0.74999999999999967</v>
      </c>
      <c r="HX38" s="10">
        <v>36</v>
      </c>
      <c r="HY38" s="10">
        <v>3</v>
      </c>
      <c r="HZ38" s="10">
        <v>4</v>
      </c>
      <c r="IA38" s="10">
        <v>2</v>
      </c>
      <c r="IB38" s="10">
        <v>0</v>
      </c>
      <c r="IC38" s="10">
        <v>1</v>
      </c>
      <c r="ID38" s="10">
        <v>0</v>
      </c>
      <c r="IE38" s="69">
        <f>SUM(HX38:ID38)</f>
        <v>46</v>
      </c>
      <c r="IF38" s="26">
        <f>HX38+HY38+HZ38*1.5+IA38*2.3+IB38*2+IC38*0.4+ID38*0.2</f>
        <v>50</v>
      </c>
      <c r="IG38" s="68">
        <f>IG36+"00:15"</f>
        <v>0.74999999999999967</v>
      </c>
      <c r="IH38" s="10">
        <v>0</v>
      </c>
      <c r="II38" s="10">
        <v>0</v>
      </c>
      <c r="IJ38" s="10">
        <v>0</v>
      </c>
      <c r="IK38" s="10">
        <v>0</v>
      </c>
      <c r="IL38" s="10">
        <v>0</v>
      </c>
      <c r="IM38" s="10">
        <v>0</v>
      </c>
      <c r="IN38" s="10">
        <v>0</v>
      </c>
      <c r="IO38" s="69">
        <f>SUM(IH38:IN38)</f>
        <v>0</v>
      </c>
      <c r="IP38" s="26">
        <f>IH38+II38+IJ38*1.5+IK38*2.3+IL38*2+IM38*0.4+IN38*0.2</f>
        <v>0</v>
      </c>
      <c r="IQ38" s="68">
        <f>IQ36+"00:15"</f>
        <v>0.74999999999999967</v>
      </c>
      <c r="IR38" s="70">
        <f t="shared" ref="IR38:IX41" si="600">SUM(AP38,AZ38,DH38,FP38,HX38)</f>
        <v>167</v>
      </c>
      <c r="IS38" s="70">
        <f t="shared" si="600"/>
        <v>19</v>
      </c>
      <c r="IT38" s="70">
        <f t="shared" si="600"/>
        <v>7</v>
      </c>
      <c r="IU38" s="70">
        <f t="shared" si="600"/>
        <v>2</v>
      </c>
      <c r="IV38" s="70">
        <f t="shared" si="600"/>
        <v>0</v>
      </c>
      <c r="IW38" s="70">
        <f t="shared" si="600"/>
        <v>2</v>
      </c>
      <c r="IX38" s="70">
        <f t="shared" si="600"/>
        <v>0</v>
      </c>
      <c r="IY38" s="69">
        <f>SUM(IR38:IX38)</f>
        <v>197</v>
      </c>
      <c r="IZ38" s="26">
        <f>IR38+IS38+IT38*1.5+IU38*2.3+IV38*2+IW38*0.4+IX38*0.2</f>
        <v>201.9</v>
      </c>
      <c r="JA38" s="68">
        <f>JA36+"00:15"</f>
        <v>0.74999999999999967</v>
      </c>
      <c r="JB38" s="70">
        <f t="shared" ref="JB38:JH41" si="601">SUM(B38,L38,V38,AF38,AP38)</f>
        <v>219</v>
      </c>
      <c r="JC38" s="70">
        <f t="shared" si="601"/>
        <v>15</v>
      </c>
      <c r="JD38" s="70">
        <f t="shared" si="601"/>
        <v>1</v>
      </c>
      <c r="JE38" s="70">
        <f t="shared" si="601"/>
        <v>3</v>
      </c>
      <c r="JF38" s="70">
        <f t="shared" si="601"/>
        <v>0</v>
      </c>
      <c r="JG38" s="70">
        <f t="shared" si="601"/>
        <v>2</v>
      </c>
      <c r="JH38" s="70">
        <f t="shared" si="601"/>
        <v>0</v>
      </c>
      <c r="JI38" s="69">
        <f>SUM(JB38:JH38)</f>
        <v>240</v>
      </c>
      <c r="JJ38" s="26">
        <f>JB38+JC38+JD38*1.5+JE38*2.3+JF38*2+JG38*0.4+JH38*0.2</f>
        <v>243.20000000000002</v>
      </c>
      <c r="JK38" s="68">
        <f>JK36+"00:15"</f>
        <v>0.74999999999999967</v>
      </c>
      <c r="JL38" s="70">
        <f t="shared" ref="JL38:JR41" si="602">SUM(AF38,CN38,CX38,FF38,HN38)</f>
        <v>119</v>
      </c>
      <c r="JM38" s="70">
        <f t="shared" si="602"/>
        <v>8</v>
      </c>
      <c r="JN38" s="70">
        <f t="shared" si="602"/>
        <v>2</v>
      </c>
      <c r="JO38" s="70">
        <f t="shared" si="602"/>
        <v>0</v>
      </c>
      <c r="JP38" s="70">
        <f t="shared" si="602"/>
        <v>0</v>
      </c>
      <c r="JQ38" s="70">
        <f t="shared" si="602"/>
        <v>1</v>
      </c>
      <c r="JR38" s="70">
        <f t="shared" si="602"/>
        <v>0</v>
      </c>
      <c r="JS38" s="69">
        <f>SUM(JL38:JR38)</f>
        <v>130</v>
      </c>
      <c r="JT38" s="26">
        <f>JL38+JM38+JN38*1.5+JO38*2.3+JP38*2+JQ38*0.4+JR38*0.2</f>
        <v>130.4</v>
      </c>
      <c r="JU38" s="68">
        <f>JU36+"00:15"</f>
        <v>0.74999999999999967</v>
      </c>
      <c r="JV38" s="70">
        <f t="shared" ref="JV38:KB41" si="603">SUM(AZ38,BJ38,BT38,CD38,CN38)</f>
        <v>179</v>
      </c>
      <c r="JW38" s="70">
        <f t="shared" si="603"/>
        <v>17</v>
      </c>
      <c r="JX38" s="70">
        <f t="shared" si="603"/>
        <v>0</v>
      </c>
      <c r="JY38" s="70">
        <f t="shared" si="603"/>
        <v>0</v>
      </c>
      <c r="JZ38" s="70">
        <f t="shared" si="603"/>
        <v>0</v>
      </c>
      <c r="KA38" s="70">
        <f t="shared" si="603"/>
        <v>2</v>
      </c>
      <c r="KB38" s="70">
        <f t="shared" si="603"/>
        <v>0</v>
      </c>
      <c r="KC38" s="69">
        <f>SUM(JV38:KB38)</f>
        <v>198</v>
      </c>
      <c r="KD38" s="26">
        <f>JV38+JW38+JX38*1.5+JY38*2.3+JZ38*2+KA38*0.4+KB38*0.2</f>
        <v>196.8</v>
      </c>
      <c r="KE38" s="68">
        <f>KE36+"00:15"</f>
        <v>0.74999999999999967</v>
      </c>
      <c r="KF38" s="70">
        <f t="shared" ref="KF38:KL41" si="604">SUM(V38,CD38,EL38,EV38,HD38)</f>
        <v>138</v>
      </c>
      <c r="KG38" s="70">
        <f t="shared" si="604"/>
        <v>10</v>
      </c>
      <c r="KH38" s="70">
        <f t="shared" si="604"/>
        <v>1</v>
      </c>
      <c r="KI38" s="70">
        <f t="shared" si="604"/>
        <v>4</v>
      </c>
      <c r="KJ38" s="70">
        <f t="shared" si="604"/>
        <v>0</v>
      </c>
      <c r="KK38" s="70">
        <f t="shared" si="604"/>
        <v>1</v>
      </c>
      <c r="KL38" s="70">
        <f t="shared" si="604"/>
        <v>0</v>
      </c>
      <c r="KM38" s="69">
        <f>SUM(KF38:KL38)</f>
        <v>154</v>
      </c>
      <c r="KN38" s="26">
        <f>KF38+KG38+KH38*1.5+KI38*2.3+KJ38*2+KK38*0.4+KL38*0.2</f>
        <v>159.1</v>
      </c>
      <c r="KO38" s="68">
        <f>KO36+"00:15"</f>
        <v>0.74999999999999967</v>
      </c>
      <c r="KP38" s="70">
        <f t="shared" ref="KP38:KV41" si="605">SUM(CX38,DH38,DR38,EB38,EL38)</f>
        <v>119</v>
      </c>
      <c r="KQ38" s="70">
        <f t="shared" si="605"/>
        <v>23</v>
      </c>
      <c r="KR38" s="70">
        <f t="shared" si="605"/>
        <v>3</v>
      </c>
      <c r="KS38" s="70">
        <f t="shared" si="605"/>
        <v>1</v>
      </c>
      <c r="KT38" s="70">
        <f t="shared" si="605"/>
        <v>0</v>
      </c>
      <c r="KU38" s="70">
        <f t="shared" si="605"/>
        <v>0</v>
      </c>
      <c r="KV38" s="70">
        <f t="shared" si="605"/>
        <v>0</v>
      </c>
      <c r="KW38" s="69">
        <f>SUM(KP38:KV38)</f>
        <v>146</v>
      </c>
      <c r="KX38" s="26">
        <f>KP38+KQ38+KR38*1.5+KS38*2.3+KT38*2+KU38*0.4+KV38*0.2</f>
        <v>148.80000000000001</v>
      </c>
      <c r="KY38" s="68">
        <f>KY36+"00:15"</f>
        <v>0.74999999999999967</v>
      </c>
      <c r="KZ38" s="70">
        <f t="shared" ref="KZ38:LF41" si="606">SUM(L38,BT38,EB38,GJ38,GT38)</f>
        <v>249</v>
      </c>
      <c r="LA38" s="70">
        <f t="shared" si="606"/>
        <v>27</v>
      </c>
      <c r="LB38" s="70">
        <f t="shared" si="606"/>
        <v>1</v>
      </c>
      <c r="LC38" s="70">
        <f t="shared" si="606"/>
        <v>1</v>
      </c>
      <c r="LD38" s="70">
        <f t="shared" si="606"/>
        <v>0</v>
      </c>
      <c r="LE38" s="70">
        <f t="shared" si="606"/>
        <v>3</v>
      </c>
      <c r="LF38" s="70">
        <f t="shared" si="606"/>
        <v>0</v>
      </c>
      <c r="LG38" s="69">
        <f>SUM(KZ38:LF38)</f>
        <v>281</v>
      </c>
      <c r="LH38" s="26">
        <f>KZ38+LA38+LB38*1.5+LC38*2.3+LD38*2+LE38*0.4+LF38*0.2</f>
        <v>281</v>
      </c>
      <c r="LI38" s="68">
        <f>LI36+"00:15"</f>
        <v>0.74999999999999967</v>
      </c>
      <c r="LJ38" s="70">
        <f t="shared" ref="LJ38:LP41" si="607">SUM(EV38,FF38,FP38,FZ38,GJ38)</f>
        <v>266</v>
      </c>
      <c r="LK38" s="70">
        <f t="shared" si="607"/>
        <v>18</v>
      </c>
      <c r="LL38" s="70">
        <f t="shared" si="607"/>
        <v>0</v>
      </c>
      <c r="LM38" s="70">
        <f t="shared" si="607"/>
        <v>2</v>
      </c>
      <c r="LN38" s="70">
        <f t="shared" si="607"/>
        <v>1</v>
      </c>
      <c r="LO38" s="70">
        <f t="shared" si="607"/>
        <v>5</v>
      </c>
      <c r="LP38" s="70">
        <f t="shared" si="607"/>
        <v>0</v>
      </c>
      <c r="LQ38" s="69">
        <f>SUM(LJ38:LP38)</f>
        <v>292</v>
      </c>
      <c r="LR38" s="26">
        <f>LJ38+LK38+LL38*1.5+LM38*2.3+LN38*2+LO38*0.4+LP38*0.2</f>
        <v>292.60000000000002</v>
      </c>
      <c r="LS38" s="68">
        <f>LS36+"00:15"</f>
        <v>0.74999999999999967</v>
      </c>
      <c r="LT38" s="70">
        <f t="shared" ref="LT38:LZ41" si="608">SUM(B38,BJ38,DR38,FZ38,IH38)</f>
        <v>324</v>
      </c>
      <c r="LU38" s="70">
        <f t="shared" si="608"/>
        <v>26</v>
      </c>
      <c r="LV38" s="70">
        <f t="shared" si="608"/>
        <v>0</v>
      </c>
      <c r="LW38" s="70">
        <f t="shared" si="608"/>
        <v>1</v>
      </c>
      <c r="LX38" s="70">
        <f t="shared" si="608"/>
        <v>1</v>
      </c>
      <c r="LY38" s="70">
        <f t="shared" si="608"/>
        <v>3</v>
      </c>
      <c r="LZ38" s="70">
        <f t="shared" si="608"/>
        <v>0</v>
      </c>
      <c r="MA38" s="69">
        <f>SUM(LT38:LZ38)</f>
        <v>355</v>
      </c>
      <c r="MB38" s="26">
        <f>LT38+LU38+LV38*1.5+LW38*2.3+LX38*2+LY38*0.4+LZ38*0.2</f>
        <v>355.5</v>
      </c>
      <c r="MC38" s="68">
        <f>MC36+"00:15"</f>
        <v>0.74999999999999967</v>
      </c>
      <c r="MD38" s="70">
        <f t="shared" ref="MD38:MJ41" si="609">SUM(GT38,HD38,HN38,HX38,IH38)</f>
        <v>214</v>
      </c>
      <c r="ME38" s="70">
        <f t="shared" si="609"/>
        <v>17</v>
      </c>
      <c r="MF38" s="70">
        <f t="shared" si="609"/>
        <v>7</v>
      </c>
      <c r="MG38" s="70">
        <f t="shared" si="609"/>
        <v>2</v>
      </c>
      <c r="MH38" s="70">
        <f t="shared" si="609"/>
        <v>0</v>
      </c>
      <c r="MI38" s="70">
        <f t="shared" si="609"/>
        <v>1</v>
      </c>
      <c r="MJ38" s="70">
        <f t="shared" si="609"/>
        <v>0</v>
      </c>
      <c r="MK38" s="69">
        <f>SUM(MD38:MJ38)</f>
        <v>241</v>
      </c>
      <c r="ML38" s="26">
        <f>MD38+ME38+MF38*1.5+MG38*2.3+MH38*2+MI38*0.4+MJ38*0.2</f>
        <v>246.5</v>
      </c>
      <c r="MM38" s="68">
        <f>MM36+"00:15"</f>
        <v>0.74999999999999967</v>
      </c>
      <c r="MN38" s="70">
        <f t="shared" ref="MN38:MT41" si="610">SUM(IR38,JL38,KF38,KZ38,LT38)</f>
        <v>997</v>
      </c>
      <c r="MO38" s="70">
        <f t="shared" si="610"/>
        <v>90</v>
      </c>
      <c r="MP38" s="70">
        <f t="shared" si="610"/>
        <v>11</v>
      </c>
      <c r="MQ38" s="70">
        <f t="shared" si="610"/>
        <v>8</v>
      </c>
      <c r="MR38" s="70">
        <f t="shared" si="610"/>
        <v>1</v>
      </c>
      <c r="MS38" s="70">
        <f t="shared" si="610"/>
        <v>10</v>
      </c>
      <c r="MT38" s="70">
        <f t="shared" si="610"/>
        <v>0</v>
      </c>
      <c r="MU38" s="69">
        <f>SUM(MN38:MT38)</f>
        <v>1117</v>
      </c>
      <c r="MV38" s="26">
        <f>MN38+MO38+MP38*1.5+MQ38*2.3+MR38*2+MS38*0.4+MT38*0.2</f>
        <v>1127.9000000000001</v>
      </c>
    </row>
    <row r="39" spans="1:360" s="53" customFormat="1" ht="12.95" customHeight="1" x14ac:dyDescent="0.25">
      <c r="A39" s="68">
        <f t="shared" ref="A39:A41" si="611">A38+"00:15"</f>
        <v>0.7604166666666663</v>
      </c>
      <c r="B39" s="10">
        <v>90</v>
      </c>
      <c r="C39" s="10">
        <v>4</v>
      </c>
      <c r="D39" s="10">
        <v>2</v>
      </c>
      <c r="E39" s="10">
        <v>0</v>
      </c>
      <c r="F39" s="10">
        <v>0</v>
      </c>
      <c r="G39" s="10">
        <v>1</v>
      </c>
      <c r="H39" s="10">
        <v>0</v>
      </c>
      <c r="I39" s="69">
        <f>SUM(B39:H39)</f>
        <v>97</v>
      </c>
      <c r="J39" s="26">
        <f t="shared" ref="J39:J41" si="612">B39+C39+D39*1.5+E39*2.3+F39*2+G39*0.4+H39*0.2</f>
        <v>97.4</v>
      </c>
      <c r="K39" s="68">
        <f t="shared" ref="K39:K41" si="613">K38+"00:15"</f>
        <v>0.7604166666666663</v>
      </c>
      <c r="L39" s="10">
        <v>43</v>
      </c>
      <c r="M39" s="10">
        <v>2</v>
      </c>
      <c r="N39" s="10">
        <v>0</v>
      </c>
      <c r="O39" s="10">
        <v>0</v>
      </c>
      <c r="P39" s="10">
        <v>2</v>
      </c>
      <c r="Q39" s="10">
        <v>0</v>
      </c>
      <c r="R39" s="10">
        <v>0</v>
      </c>
      <c r="S39" s="69">
        <f>SUM(L39:R39)</f>
        <v>47</v>
      </c>
      <c r="T39" s="26">
        <f t="shared" ref="T39:T41" si="614">L39+M39+N39*1.5+O39*2.3+P39*2+Q39*0.4+R39*0.2</f>
        <v>49</v>
      </c>
      <c r="U39" s="68">
        <f t="shared" ref="U39:U41" si="615">U38+"00:15"</f>
        <v>0.7604166666666663</v>
      </c>
      <c r="V39" s="10">
        <v>72</v>
      </c>
      <c r="W39" s="10">
        <v>5</v>
      </c>
      <c r="X39" s="10">
        <v>1</v>
      </c>
      <c r="Y39" s="10">
        <v>0</v>
      </c>
      <c r="Z39" s="10">
        <v>0</v>
      </c>
      <c r="AA39" s="10">
        <v>0</v>
      </c>
      <c r="AB39" s="10">
        <v>0</v>
      </c>
      <c r="AC39" s="69">
        <f>SUM(V39:AB39)</f>
        <v>78</v>
      </c>
      <c r="AD39" s="26">
        <f t="shared" ref="AD39:AD41" si="616">V39+W39+X39*1.5+Y39*2.3+Z39*2+AA39*0.4+AB39*0.2</f>
        <v>78.5</v>
      </c>
      <c r="AE39" s="68">
        <f t="shared" ref="AE39:AE41" si="617">AE38+"00:15"</f>
        <v>0.7604166666666663</v>
      </c>
      <c r="AF39" s="10">
        <v>6</v>
      </c>
      <c r="AG39" s="10">
        <v>1</v>
      </c>
      <c r="AH39" s="10">
        <v>0</v>
      </c>
      <c r="AI39" s="10">
        <v>0</v>
      </c>
      <c r="AJ39" s="10">
        <v>0</v>
      </c>
      <c r="AK39" s="10">
        <v>1</v>
      </c>
      <c r="AL39" s="10">
        <v>0</v>
      </c>
      <c r="AM39" s="69">
        <f>SUM(AF39:AL39)</f>
        <v>8</v>
      </c>
      <c r="AN39" s="26">
        <f t="shared" ref="AN39:AN41" si="618">AF39+AG39+AH39*1.5+AI39*2.3+AJ39*2+AK39*0.4+AL39*0.2</f>
        <v>7.4</v>
      </c>
      <c r="AO39" s="68">
        <f t="shared" ref="AO39:AO41" si="619">AO38+"00:15"</f>
        <v>0.7604166666666663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69">
        <f>SUM(AP39:AV39)</f>
        <v>0</v>
      </c>
      <c r="AX39" s="26">
        <f t="shared" ref="AX39:AX41" si="620">AP39+AQ39+AR39*1.5+AS39*2.3+AT39*2+AU39*0.4+AV39*0.2</f>
        <v>0</v>
      </c>
      <c r="AY39" s="68">
        <f t="shared" ref="AY39:AY41" si="621">AY38+"00:15"</f>
        <v>0.7604166666666663</v>
      </c>
      <c r="AZ39" s="10">
        <v>19</v>
      </c>
      <c r="BA39" s="10">
        <v>1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69">
        <f>SUM(AZ39:BF39)</f>
        <v>20</v>
      </c>
      <c r="BH39" s="26">
        <f t="shared" ref="BH39:BH41" si="622">AZ39+BA39+BB39*1.5+BC39*2.3+BD39*2+BE39*0.4+BF39*0.2</f>
        <v>20</v>
      </c>
      <c r="BI39" s="68">
        <f t="shared" ref="BI39:BI41" si="623">BI38+"00:15"</f>
        <v>0.7604166666666663</v>
      </c>
      <c r="BJ39" s="10">
        <v>77</v>
      </c>
      <c r="BK39" s="10">
        <v>10</v>
      </c>
      <c r="BL39" s="10">
        <v>0</v>
      </c>
      <c r="BM39" s="10">
        <v>0</v>
      </c>
      <c r="BN39" s="10">
        <v>0</v>
      </c>
      <c r="BO39" s="10">
        <v>1</v>
      </c>
      <c r="BP39" s="10">
        <v>0</v>
      </c>
      <c r="BQ39" s="69">
        <f>SUM(BJ39:BP39)</f>
        <v>88</v>
      </c>
      <c r="BR39" s="26">
        <f t="shared" ref="BR39:BR41" si="624">BJ39+BK39+BL39*1.5+BM39*2.3+BN39*2+BO39*0.4+BP39*0.2</f>
        <v>87.4</v>
      </c>
      <c r="BS39" s="68">
        <f t="shared" ref="BS39:BS41" si="625">BS38+"00:15"</f>
        <v>0.7604166666666663</v>
      </c>
      <c r="BT39" s="10">
        <v>62</v>
      </c>
      <c r="BU39" s="10">
        <v>2</v>
      </c>
      <c r="BV39" s="10">
        <v>0</v>
      </c>
      <c r="BW39" s="10">
        <v>0</v>
      </c>
      <c r="BX39" s="10">
        <v>0</v>
      </c>
      <c r="BY39" s="10">
        <v>1</v>
      </c>
      <c r="BZ39" s="10">
        <v>0</v>
      </c>
      <c r="CA39" s="69">
        <f>SUM(BT39:BZ39)</f>
        <v>65</v>
      </c>
      <c r="CB39" s="26">
        <f t="shared" ref="CB39:CB41" si="626">BT39+BU39+BV39*1.5+BW39*2.3+BX39*2+BY39*0.4+BZ39*0.2</f>
        <v>64.400000000000006</v>
      </c>
      <c r="CC39" s="68">
        <f t="shared" ref="CC39:CC41" si="627">CC38+"00:15"</f>
        <v>0.7604166666666663</v>
      </c>
      <c r="CD39" s="10">
        <v>6</v>
      </c>
      <c r="CE39" s="10">
        <v>1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69">
        <f>SUM(CD39:CJ39)</f>
        <v>7</v>
      </c>
      <c r="CL39" s="26">
        <f t="shared" ref="CL39:CL41" si="628">CD39+CE39+CF39*1.5+CG39*2.3+CH39*2+CI39*0.4+CJ39*0.2</f>
        <v>7</v>
      </c>
      <c r="CM39" s="68">
        <f t="shared" ref="CM39:CM41" si="629">CM38+"00:15"</f>
        <v>0.7604166666666663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  <c r="CT39" s="10">
        <v>0</v>
      </c>
      <c r="CU39" s="69">
        <f>SUM(CN39:CT39)</f>
        <v>0</v>
      </c>
      <c r="CV39" s="26">
        <f t="shared" ref="CV39:CV41" si="630">CN39+CO39+CP39*1.5+CQ39*2.3+CR39*2+CS39*0.4+CT39*0.2</f>
        <v>0</v>
      </c>
      <c r="CW39" s="68">
        <f t="shared" ref="CW39:CW41" si="631">CW38+"00:15"</f>
        <v>0.7604166666666663</v>
      </c>
      <c r="CX39" s="10">
        <v>18</v>
      </c>
      <c r="CY39" s="10">
        <v>2</v>
      </c>
      <c r="CZ39" s="10">
        <v>0</v>
      </c>
      <c r="DA39" s="10">
        <v>0</v>
      </c>
      <c r="DB39" s="10">
        <v>0</v>
      </c>
      <c r="DC39" s="10">
        <v>1</v>
      </c>
      <c r="DD39" s="10">
        <v>0</v>
      </c>
      <c r="DE39" s="69">
        <f>SUM(CX39:DD39)</f>
        <v>21</v>
      </c>
      <c r="DF39" s="26">
        <f t="shared" ref="DF39:DF41" si="632">CX39+CY39+CZ39*1.5+DA39*2.3+DB39*2+DC39*0.4+DD39*0.2</f>
        <v>20.399999999999999</v>
      </c>
      <c r="DG39" s="68">
        <f t="shared" ref="DG39:DG41" si="633">DG38+"00:15"</f>
        <v>0.7604166666666663</v>
      </c>
      <c r="DH39" s="10">
        <v>94</v>
      </c>
      <c r="DI39" s="10">
        <v>7</v>
      </c>
      <c r="DJ39" s="10">
        <v>6</v>
      </c>
      <c r="DK39" s="10">
        <v>0</v>
      </c>
      <c r="DL39" s="10">
        <v>0</v>
      </c>
      <c r="DM39" s="10">
        <v>0</v>
      </c>
      <c r="DN39" s="10">
        <v>0</v>
      </c>
      <c r="DO39" s="69">
        <f>SUM(DH39:DN39)</f>
        <v>107</v>
      </c>
      <c r="DP39" s="26">
        <f t="shared" ref="DP39:DP41" si="634">DH39+DI39+DJ39*1.5+DK39*2.3+DL39*2+DM39*0.4+DN39*0.2</f>
        <v>110</v>
      </c>
      <c r="DQ39" s="68">
        <f t="shared" ref="DQ39:DQ41" si="635">DQ38+"00:15"</f>
        <v>0.7604166666666663</v>
      </c>
      <c r="DR39" s="10">
        <v>0</v>
      </c>
      <c r="DS39" s="10">
        <v>0</v>
      </c>
      <c r="DT39" s="10">
        <v>0</v>
      </c>
      <c r="DU39" s="10">
        <v>0</v>
      </c>
      <c r="DV39" s="10">
        <v>0</v>
      </c>
      <c r="DW39" s="10">
        <v>0</v>
      </c>
      <c r="DX39" s="10">
        <v>0</v>
      </c>
      <c r="DY39" s="69">
        <f>SUM(DR39:DX39)</f>
        <v>0</v>
      </c>
      <c r="DZ39" s="26">
        <f t="shared" ref="DZ39:DZ41" si="636">DR39+DS39+DT39*1.5+DU39*2.3+DV39*2+DW39*0.4+DX39*0.2</f>
        <v>0</v>
      </c>
      <c r="EA39" s="68">
        <f t="shared" ref="EA39:EA41" si="637">EA38+"00:15"</f>
        <v>0.7604166666666663</v>
      </c>
      <c r="EB39" s="10">
        <v>35</v>
      </c>
      <c r="EC39" s="10">
        <v>12</v>
      </c>
      <c r="ED39" s="10">
        <v>1</v>
      </c>
      <c r="EE39" s="10">
        <v>2</v>
      </c>
      <c r="EF39" s="10">
        <v>1</v>
      </c>
      <c r="EG39" s="10">
        <v>0</v>
      </c>
      <c r="EH39" s="10">
        <v>0</v>
      </c>
      <c r="EI39" s="69">
        <f>SUM(EB39:EH39)</f>
        <v>51</v>
      </c>
      <c r="EJ39" s="26">
        <f t="shared" ref="EJ39:EJ41" si="638">EB39+EC39+ED39*1.5+EE39*2.3+EF39*2+EG39*0.4+EH39*0.2</f>
        <v>55.1</v>
      </c>
      <c r="EK39" s="68">
        <f t="shared" ref="EK39:EK41" si="639">EK38+"00:15"</f>
        <v>0.7604166666666663</v>
      </c>
      <c r="EL39" s="10">
        <v>0</v>
      </c>
      <c r="EM39" s="10">
        <v>0</v>
      </c>
      <c r="EN39" s="10">
        <v>0</v>
      </c>
      <c r="EO39" s="10">
        <v>0</v>
      </c>
      <c r="EP39" s="10">
        <v>0</v>
      </c>
      <c r="EQ39" s="10">
        <v>0</v>
      </c>
      <c r="ER39" s="10">
        <v>0</v>
      </c>
      <c r="ES39" s="69">
        <f>SUM(EL39:ER39)</f>
        <v>0</v>
      </c>
      <c r="ET39" s="26">
        <f t="shared" ref="ET39:ET41" si="640">EL39+EM39+EN39*1.5+EO39*2.3+EP39*2+EQ39*0.4+ER39*0.2</f>
        <v>0</v>
      </c>
      <c r="EU39" s="68">
        <f t="shared" ref="EU39:EU41" si="641">EU38+"00:15"</f>
        <v>0.7604166666666663</v>
      </c>
      <c r="EV39" s="10">
        <v>59</v>
      </c>
      <c r="EW39" s="10">
        <v>6</v>
      </c>
      <c r="EX39" s="10">
        <v>3</v>
      </c>
      <c r="EY39" s="10">
        <v>0</v>
      </c>
      <c r="EZ39" s="10">
        <v>0</v>
      </c>
      <c r="FA39" s="10">
        <v>0</v>
      </c>
      <c r="FB39" s="10">
        <v>0</v>
      </c>
      <c r="FC39" s="69">
        <f>SUM(EV39:FB39)</f>
        <v>68</v>
      </c>
      <c r="FD39" s="26">
        <f t="shared" ref="FD39:FD41" si="642">EV39+EW39+EX39*1.5+EY39*2.3+EZ39*2+FA39*0.4+FB39*0.2</f>
        <v>69.5</v>
      </c>
      <c r="FE39" s="68">
        <f t="shared" ref="FE39:FE41" si="643">FE38+"00:15"</f>
        <v>0.7604166666666663</v>
      </c>
      <c r="FF39" s="10">
        <v>27</v>
      </c>
      <c r="FG39" s="10">
        <v>3</v>
      </c>
      <c r="FH39" s="10">
        <v>0</v>
      </c>
      <c r="FI39" s="10">
        <v>0</v>
      </c>
      <c r="FJ39" s="10">
        <v>0</v>
      </c>
      <c r="FK39" s="10">
        <v>0</v>
      </c>
      <c r="FL39" s="10">
        <v>0</v>
      </c>
      <c r="FM39" s="69">
        <f>SUM(FF39:FL39)</f>
        <v>30</v>
      </c>
      <c r="FN39" s="26">
        <f t="shared" ref="FN39:FN41" si="644">FF39+FG39+FH39*1.5+FI39*2.3+FJ39*2+FK39*0.4+FL39*0.2</f>
        <v>30</v>
      </c>
      <c r="FO39" s="68">
        <f t="shared" ref="FO39:FO41" si="645">FO38+"00:15"</f>
        <v>0.7604166666666663</v>
      </c>
      <c r="FP39" s="10">
        <v>34</v>
      </c>
      <c r="FQ39" s="10">
        <v>4</v>
      </c>
      <c r="FR39" s="10">
        <v>1</v>
      </c>
      <c r="FS39" s="10">
        <v>0</v>
      </c>
      <c r="FT39" s="10">
        <v>0</v>
      </c>
      <c r="FU39" s="10">
        <v>0</v>
      </c>
      <c r="FV39" s="10">
        <v>0</v>
      </c>
      <c r="FW39" s="69">
        <f>SUM(FP39:FV39)</f>
        <v>39</v>
      </c>
      <c r="FX39" s="26">
        <f t="shared" ref="FX39:FX41" si="646">FP39+FQ39+FR39*1.5+FS39*2.3+FT39*2+FU39*0.4+FV39*0.2</f>
        <v>39.5</v>
      </c>
      <c r="FY39" s="68">
        <f t="shared" ref="FY39:FY41" si="647">FY38+"00:15"</f>
        <v>0.7604166666666663</v>
      </c>
      <c r="FZ39" s="10">
        <v>119</v>
      </c>
      <c r="GA39" s="10">
        <v>15</v>
      </c>
      <c r="GB39" s="10">
        <v>0</v>
      </c>
      <c r="GC39" s="10">
        <v>0</v>
      </c>
      <c r="GD39" s="10">
        <v>0</v>
      </c>
      <c r="GE39" s="10">
        <v>1</v>
      </c>
      <c r="GF39" s="10">
        <v>0</v>
      </c>
      <c r="GG39" s="69">
        <f>SUM(FZ39:GF39)</f>
        <v>135</v>
      </c>
      <c r="GH39" s="26">
        <f t="shared" ref="GH39:GH41" si="648">FZ39+GA39+GB39*1.5+GC39*2.3+GD39*2+GE39*0.4+GF39*0.2</f>
        <v>134.4</v>
      </c>
      <c r="GI39" s="68">
        <f t="shared" ref="GI39:GI41" si="649">GI38+"00:15"</f>
        <v>0.7604166666666663</v>
      </c>
      <c r="GJ39" s="10">
        <v>0</v>
      </c>
      <c r="GK39" s="10">
        <v>0</v>
      </c>
      <c r="GL39" s="10">
        <v>0</v>
      </c>
      <c r="GM39" s="10">
        <v>0</v>
      </c>
      <c r="GN39" s="10">
        <v>0</v>
      </c>
      <c r="GO39" s="10">
        <v>0</v>
      </c>
      <c r="GP39" s="10">
        <v>0</v>
      </c>
      <c r="GQ39" s="69">
        <f>SUM(GJ39:GP39)</f>
        <v>0</v>
      </c>
      <c r="GR39" s="26">
        <f t="shared" ref="GR39:GR41" si="650">GJ39+GK39+GL39*1.5+GM39*2.3+GN39*2+GO39*0.4+GP39*0.2</f>
        <v>0</v>
      </c>
      <c r="GS39" s="68">
        <f t="shared" ref="GS39:GS41" si="651">GS38+"00:15"</f>
        <v>0.7604166666666663</v>
      </c>
      <c r="GT39" s="10">
        <v>120</v>
      </c>
      <c r="GU39" s="10">
        <v>15</v>
      </c>
      <c r="GV39" s="10">
        <v>1</v>
      </c>
      <c r="GW39" s="10">
        <v>1</v>
      </c>
      <c r="GX39" s="10">
        <v>0</v>
      </c>
      <c r="GY39" s="10">
        <v>1</v>
      </c>
      <c r="GZ39" s="10">
        <v>0</v>
      </c>
      <c r="HA39" s="69">
        <f>SUM(GT39:GZ39)</f>
        <v>138</v>
      </c>
      <c r="HB39" s="26">
        <f t="shared" ref="HB39:HB41" si="652">GT39+GU39+GV39*1.5+GW39*2.3+GX39*2+GY39*0.4+GZ39*0.2</f>
        <v>139.20000000000002</v>
      </c>
      <c r="HC39" s="68">
        <f t="shared" ref="HC39:HC41" si="653">HC38+"00:15"</f>
        <v>0.7604166666666663</v>
      </c>
      <c r="HD39" s="10">
        <v>0</v>
      </c>
      <c r="HE39" s="10">
        <v>0</v>
      </c>
      <c r="HF39" s="10">
        <v>0</v>
      </c>
      <c r="HG39" s="10">
        <v>0</v>
      </c>
      <c r="HH39" s="10">
        <v>0</v>
      </c>
      <c r="HI39" s="10">
        <v>0</v>
      </c>
      <c r="HJ39" s="10">
        <v>0</v>
      </c>
      <c r="HK39" s="69">
        <f>SUM(HD39:HJ39)</f>
        <v>0</v>
      </c>
      <c r="HL39" s="26">
        <f t="shared" ref="HL39:HL41" si="654">HD39+HE39+HF39*1.5+HG39*2.3+HH39*2+HI39*0.4+HJ39*0.2</f>
        <v>0</v>
      </c>
      <c r="HM39" s="68">
        <f t="shared" ref="HM39:HM41" si="655">HM38+"00:15"</f>
        <v>0.7604166666666663</v>
      </c>
      <c r="HN39" s="10">
        <v>97</v>
      </c>
      <c r="HO39" s="10">
        <v>10</v>
      </c>
      <c r="HP39" s="10">
        <v>0</v>
      </c>
      <c r="HQ39" s="10">
        <v>1</v>
      </c>
      <c r="HR39" s="10">
        <v>0</v>
      </c>
      <c r="HS39" s="10">
        <v>0</v>
      </c>
      <c r="HT39" s="10">
        <v>0</v>
      </c>
      <c r="HU39" s="69">
        <f>SUM(HN39:HT39)</f>
        <v>108</v>
      </c>
      <c r="HV39" s="26">
        <f t="shared" ref="HV39:HV41" si="656">HN39+HO39+HP39*1.5+HQ39*2.3+HR39*2+HS39*0.4+HT39*0.2</f>
        <v>109.3</v>
      </c>
      <c r="HW39" s="68">
        <f t="shared" ref="HW39:HW41" si="657">HW38+"00:15"</f>
        <v>0.7604166666666663</v>
      </c>
      <c r="HX39" s="10">
        <v>33</v>
      </c>
      <c r="HY39" s="10">
        <v>4</v>
      </c>
      <c r="HZ39" s="10">
        <v>3</v>
      </c>
      <c r="IA39" s="10">
        <v>1</v>
      </c>
      <c r="IB39" s="10">
        <v>0</v>
      </c>
      <c r="IC39" s="10">
        <v>2</v>
      </c>
      <c r="ID39" s="10">
        <v>0</v>
      </c>
      <c r="IE39" s="69">
        <f>SUM(HX39:ID39)</f>
        <v>43</v>
      </c>
      <c r="IF39" s="26">
        <f t="shared" ref="IF39:IF41" si="658">HX39+HY39+HZ39*1.5+IA39*2.3+IB39*2+IC39*0.4+ID39*0.2</f>
        <v>44.599999999999994</v>
      </c>
      <c r="IG39" s="68">
        <f t="shared" ref="IG39:IG41" si="659">IG38+"00:15"</f>
        <v>0.7604166666666663</v>
      </c>
      <c r="IH39" s="10">
        <v>0</v>
      </c>
      <c r="II39" s="10">
        <v>0</v>
      </c>
      <c r="IJ39" s="10">
        <v>0</v>
      </c>
      <c r="IK39" s="10">
        <v>0</v>
      </c>
      <c r="IL39" s="10">
        <v>0</v>
      </c>
      <c r="IM39" s="10">
        <v>0</v>
      </c>
      <c r="IN39" s="10">
        <v>0</v>
      </c>
      <c r="IO39" s="69">
        <f>SUM(IH39:IN39)</f>
        <v>0</v>
      </c>
      <c r="IP39" s="26">
        <f t="shared" ref="IP39:IP41" si="660">IH39+II39+IJ39*1.5+IK39*2.3+IL39*2+IM39*0.4+IN39*0.2</f>
        <v>0</v>
      </c>
      <c r="IQ39" s="68">
        <f t="shared" ref="IQ39:IQ41" si="661">IQ38+"00:15"</f>
        <v>0.7604166666666663</v>
      </c>
      <c r="IR39" s="70">
        <f t="shared" si="600"/>
        <v>180</v>
      </c>
      <c r="IS39" s="70">
        <f t="shared" si="600"/>
        <v>16</v>
      </c>
      <c r="IT39" s="70">
        <f t="shared" si="600"/>
        <v>10</v>
      </c>
      <c r="IU39" s="70">
        <f t="shared" si="600"/>
        <v>1</v>
      </c>
      <c r="IV39" s="70">
        <f t="shared" si="600"/>
        <v>0</v>
      </c>
      <c r="IW39" s="70">
        <f t="shared" si="600"/>
        <v>2</v>
      </c>
      <c r="IX39" s="70">
        <f t="shared" si="600"/>
        <v>0</v>
      </c>
      <c r="IY39" s="69">
        <f>SUM(IR39:IX39)</f>
        <v>209</v>
      </c>
      <c r="IZ39" s="26">
        <f t="shared" ref="IZ39:IZ41" si="662">IR39+IS39+IT39*1.5+IU39*2.3+IV39*2+IW39*0.4+IX39*0.2</f>
        <v>214.10000000000002</v>
      </c>
      <c r="JA39" s="68">
        <f t="shared" ref="JA39:JA41" si="663">JA38+"00:15"</f>
        <v>0.7604166666666663</v>
      </c>
      <c r="JB39" s="70">
        <f t="shared" si="601"/>
        <v>211</v>
      </c>
      <c r="JC39" s="70">
        <f t="shared" si="601"/>
        <v>12</v>
      </c>
      <c r="JD39" s="70">
        <f t="shared" si="601"/>
        <v>3</v>
      </c>
      <c r="JE39" s="70">
        <f t="shared" si="601"/>
        <v>0</v>
      </c>
      <c r="JF39" s="70">
        <f t="shared" si="601"/>
        <v>2</v>
      </c>
      <c r="JG39" s="70">
        <f t="shared" si="601"/>
        <v>2</v>
      </c>
      <c r="JH39" s="70">
        <f t="shared" si="601"/>
        <v>0</v>
      </c>
      <c r="JI39" s="69">
        <f>SUM(JB39:JH39)</f>
        <v>230</v>
      </c>
      <c r="JJ39" s="26">
        <f t="shared" ref="JJ39:JJ41" si="664">JB39+JC39+JD39*1.5+JE39*2.3+JF39*2+JG39*0.4+JH39*0.2</f>
        <v>232.3</v>
      </c>
      <c r="JK39" s="68">
        <f t="shared" ref="JK39:JK41" si="665">JK38+"00:15"</f>
        <v>0.7604166666666663</v>
      </c>
      <c r="JL39" s="70">
        <f t="shared" si="602"/>
        <v>148</v>
      </c>
      <c r="JM39" s="70">
        <f t="shared" si="602"/>
        <v>16</v>
      </c>
      <c r="JN39" s="70">
        <f t="shared" si="602"/>
        <v>0</v>
      </c>
      <c r="JO39" s="70">
        <f t="shared" si="602"/>
        <v>1</v>
      </c>
      <c r="JP39" s="70">
        <f t="shared" si="602"/>
        <v>0</v>
      </c>
      <c r="JQ39" s="70">
        <f t="shared" si="602"/>
        <v>2</v>
      </c>
      <c r="JR39" s="70">
        <f t="shared" si="602"/>
        <v>0</v>
      </c>
      <c r="JS39" s="69">
        <f>SUM(JL39:JR39)</f>
        <v>167</v>
      </c>
      <c r="JT39" s="26">
        <f t="shared" ref="JT39:JT41" si="666">JL39+JM39+JN39*1.5+JO39*2.3+JP39*2+JQ39*0.4+JR39*0.2</f>
        <v>167.10000000000002</v>
      </c>
      <c r="JU39" s="68">
        <f t="shared" ref="JU39:JU41" si="667">JU38+"00:15"</f>
        <v>0.7604166666666663</v>
      </c>
      <c r="JV39" s="70">
        <f t="shared" si="603"/>
        <v>164</v>
      </c>
      <c r="JW39" s="70">
        <f t="shared" si="603"/>
        <v>14</v>
      </c>
      <c r="JX39" s="70">
        <f t="shared" si="603"/>
        <v>0</v>
      </c>
      <c r="JY39" s="70">
        <f t="shared" si="603"/>
        <v>0</v>
      </c>
      <c r="JZ39" s="70">
        <f t="shared" si="603"/>
        <v>0</v>
      </c>
      <c r="KA39" s="70">
        <f t="shared" si="603"/>
        <v>2</v>
      </c>
      <c r="KB39" s="70">
        <f t="shared" si="603"/>
        <v>0</v>
      </c>
      <c r="KC39" s="69">
        <f>SUM(JV39:KB39)</f>
        <v>180</v>
      </c>
      <c r="KD39" s="26">
        <f t="shared" ref="KD39:KD41" si="668">JV39+JW39+JX39*1.5+JY39*2.3+JZ39*2+KA39*0.4+KB39*0.2</f>
        <v>178.8</v>
      </c>
      <c r="KE39" s="68">
        <f t="shared" ref="KE39:KE41" si="669">KE38+"00:15"</f>
        <v>0.7604166666666663</v>
      </c>
      <c r="KF39" s="70">
        <f t="shared" si="604"/>
        <v>137</v>
      </c>
      <c r="KG39" s="70">
        <f t="shared" si="604"/>
        <v>12</v>
      </c>
      <c r="KH39" s="70">
        <f t="shared" si="604"/>
        <v>4</v>
      </c>
      <c r="KI39" s="70">
        <f t="shared" si="604"/>
        <v>0</v>
      </c>
      <c r="KJ39" s="70">
        <f t="shared" si="604"/>
        <v>0</v>
      </c>
      <c r="KK39" s="70">
        <f t="shared" si="604"/>
        <v>0</v>
      </c>
      <c r="KL39" s="70">
        <f t="shared" si="604"/>
        <v>0</v>
      </c>
      <c r="KM39" s="69">
        <f>SUM(KF39:KL39)</f>
        <v>153</v>
      </c>
      <c r="KN39" s="26">
        <f t="shared" ref="KN39:KN41" si="670">KF39+KG39+KH39*1.5+KI39*2.3+KJ39*2+KK39*0.4+KL39*0.2</f>
        <v>155</v>
      </c>
      <c r="KO39" s="68">
        <f t="shared" ref="KO39:KO41" si="671">KO38+"00:15"</f>
        <v>0.7604166666666663</v>
      </c>
      <c r="KP39" s="70">
        <f t="shared" si="605"/>
        <v>147</v>
      </c>
      <c r="KQ39" s="70">
        <f t="shared" si="605"/>
        <v>21</v>
      </c>
      <c r="KR39" s="70">
        <f t="shared" si="605"/>
        <v>7</v>
      </c>
      <c r="KS39" s="70">
        <f t="shared" si="605"/>
        <v>2</v>
      </c>
      <c r="KT39" s="70">
        <f t="shared" si="605"/>
        <v>1</v>
      </c>
      <c r="KU39" s="70">
        <f t="shared" si="605"/>
        <v>1</v>
      </c>
      <c r="KV39" s="70">
        <f t="shared" si="605"/>
        <v>0</v>
      </c>
      <c r="KW39" s="69">
        <f>SUM(KP39:KV39)</f>
        <v>179</v>
      </c>
      <c r="KX39" s="26">
        <f t="shared" ref="KX39:KX41" si="672">KP39+KQ39+KR39*1.5+KS39*2.3+KT39*2+KU39*0.4+KV39*0.2</f>
        <v>185.5</v>
      </c>
      <c r="KY39" s="68">
        <f t="shared" ref="KY39:KY41" si="673">KY38+"00:15"</f>
        <v>0.7604166666666663</v>
      </c>
      <c r="KZ39" s="70">
        <f t="shared" si="606"/>
        <v>260</v>
      </c>
      <c r="LA39" s="70">
        <f t="shared" si="606"/>
        <v>31</v>
      </c>
      <c r="LB39" s="70">
        <f t="shared" si="606"/>
        <v>2</v>
      </c>
      <c r="LC39" s="70">
        <f t="shared" si="606"/>
        <v>3</v>
      </c>
      <c r="LD39" s="70">
        <f t="shared" si="606"/>
        <v>3</v>
      </c>
      <c r="LE39" s="70">
        <f t="shared" si="606"/>
        <v>2</v>
      </c>
      <c r="LF39" s="70">
        <f t="shared" si="606"/>
        <v>0</v>
      </c>
      <c r="LG39" s="69">
        <f>SUM(KZ39:LF39)</f>
        <v>301</v>
      </c>
      <c r="LH39" s="26">
        <f t="shared" ref="LH39:LH41" si="674">KZ39+LA39+LB39*1.5+LC39*2.3+LD39*2+LE39*0.4+LF39*0.2</f>
        <v>307.7</v>
      </c>
      <c r="LI39" s="68">
        <f t="shared" ref="LI39:LI41" si="675">LI38+"00:15"</f>
        <v>0.7604166666666663</v>
      </c>
      <c r="LJ39" s="70">
        <f t="shared" si="607"/>
        <v>239</v>
      </c>
      <c r="LK39" s="70">
        <f t="shared" si="607"/>
        <v>28</v>
      </c>
      <c r="LL39" s="70">
        <f t="shared" si="607"/>
        <v>4</v>
      </c>
      <c r="LM39" s="70">
        <f t="shared" si="607"/>
        <v>0</v>
      </c>
      <c r="LN39" s="70">
        <f t="shared" si="607"/>
        <v>0</v>
      </c>
      <c r="LO39" s="70">
        <f t="shared" si="607"/>
        <v>1</v>
      </c>
      <c r="LP39" s="70">
        <f t="shared" si="607"/>
        <v>0</v>
      </c>
      <c r="LQ39" s="69">
        <f>SUM(LJ39:LP39)</f>
        <v>272</v>
      </c>
      <c r="LR39" s="26">
        <f t="shared" ref="LR39:LR41" si="676">LJ39+LK39+LL39*1.5+LM39*2.3+LN39*2+LO39*0.4+LP39*0.2</f>
        <v>273.39999999999998</v>
      </c>
      <c r="LS39" s="68">
        <f t="shared" ref="LS39:LS41" si="677">LS38+"00:15"</f>
        <v>0.7604166666666663</v>
      </c>
      <c r="LT39" s="70">
        <f t="shared" si="608"/>
        <v>286</v>
      </c>
      <c r="LU39" s="70">
        <f t="shared" si="608"/>
        <v>29</v>
      </c>
      <c r="LV39" s="70">
        <f t="shared" si="608"/>
        <v>2</v>
      </c>
      <c r="LW39" s="70">
        <f t="shared" si="608"/>
        <v>0</v>
      </c>
      <c r="LX39" s="70">
        <f t="shared" si="608"/>
        <v>0</v>
      </c>
      <c r="LY39" s="70">
        <f t="shared" si="608"/>
        <v>3</v>
      </c>
      <c r="LZ39" s="70">
        <f t="shared" si="608"/>
        <v>0</v>
      </c>
      <c r="MA39" s="69">
        <f>SUM(LT39:LZ39)</f>
        <v>320</v>
      </c>
      <c r="MB39" s="26">
        <f t="shared" ref="MB39:MB41" si="678">LT39+LU39+LV39*1.5+LW39*2.3+LX39*2+LY39*0.4+LZ39*0.2</f>
        <v>319.2</v>
      </c>
      <c r="MC39" s="68">
        <f t="shared" ref="MC39:MC41" si="679">MC38+"00:15"</f>
        <v>0.7604166666666663</v>
      </c>
      <c r="MD39" s="70">
        <f t="shared" si="609"/>
        <v>250</v>
      </c>
      <c r="ME39" s="70">
        <f t="shared" si="609"/>
        <v>29</v>
      </c>
      <c r="MF39" s="70">
        <f t="shared" si="609"/>
        <v>4</v>
      </c>
      <c r="MG39" s="70">
        <f t="shared" si="609"/>
        <v>3</v>
      </c>
      <c r="MH39" s="70">
        <f t="shared" si="609"/>
        <v>0</v>
      </c>
      <c r="MI39" s="70">
        <f t="shared" si="609"/>
        <v>3</v>
      </c>
      <c r="MJ39" s="70">
        <f t="shared" si="609"/>
        <v>0</v>
      </c>
      <c r="MK39" s="69">
        <f>SUM(MD39:MJ39)</f>
        <v>289</v>
      </c>
      <c r="ML39" s="26">
        <f t="shared" ref="ML39:ML41" si="680">MD39+ME39+MF39*1.5+MG39*2.3+MH39*2+MI39*0.4+MJ39*0.2</f>
        <v>293.09999999999997</v>
      </c>
      <c r="MM39" s="68">
        <f t="shared" ref="MM39:MM41" si="681">MM38+"00:15"</f>
        <v>0.7604166666666663</v>
      </c>
      <c r="MN39" s="70">
        <f t="shared" si="610"/>
        <v>1011</v>
      </c>
      <c r="MO39" s="70">
        <f t="shared" si="610"/>
        <v>104</v>
      </c>
      <c r="MP39" s="70">
        <f t="shared" si="610"/>
        <v>18</v>
      </c>
      <c r="MQ39" s="70">
        <f t="shared" si="610"/>
        <v>5</v>
      </c>
      <c r="MR39" s="70">
        <f t="shared" si="610"/>
        <v>3</v>
      </c>
      <c r="MS39" s="70">
        <f t="shared" si="610"/>
        <v>9</v>
      </c>
      <c r="MT39" s="70">
        <f t="shared" si="610"/>
        <v>0</v>
      </c>
      <c r="MU39" s="69">
        <f>SUM(MN39:MT39)</f>
        <v>1150</v>
      </c>
      <c r="MV39" s="26">
        <f t="shared" ref="MV39:MV41" si="682">MN39+MO39+MP39*1.5+MQ39*2.3+MR39*2+MS39*0.4+MT39*0.2</f>
        <v>1163.0999999999999</v>
      </c>
    </row>
    <row r="40" spans="1:360" s="53" customFormat="1" ht="12.95" customHeight="1" x14ac:dyDescent="0.25">
      <c r="A40" s="68">
        <f t="shared" si="611"/>
        <v>0.77083333333333293</v>
      </c>
      <c r="B40" s="10">
        <v>50</v>
      </c>
      <c r="C40" s="10">
        <v>6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  <c r="I40" s="69">
        <f>SUM(B40:H40)</f>
        <v>57</v>
      </c>
      <c r="J40" s="26">
        <f t="shared" si="612"/>
        <v>57.5</v>
      </c>
      <c r="K40" s="68">
        <f t="shared" si="613"/>
        <v>0.77083333333333293</v>
      </c>
      <c r="L40" s="10">
        <v>40</v>
      </c>
      <c r="M40" s="10">
        <v>4</v>
      </c>
      <c r="N40" s="10">
        <v>2</v>
      </c>
      <c r="O40" s="10">
        <v>0</v>
      </c>
      <c r="P40" s="10">
        <v>0</v>
      </c>
      <c r="Q40" s="10">
        <v>1</v>
      </c>
      <c r="R40" s="10">
        <v>0</v>
      </c>
      <c r="S40" s="69">
        <f>SUM(L40:R40)</f>
        <v>47</v>
      </c>
      <c r="T40" s="26">
        <f t="shared" si="614"/>
        <v>47.4</v>
      </c>
      <c r="U40" s="68">
        <f t="shared" si="615"/>
        <v>0.77083333333333293</v>
      </c>
      <c r="V40" s="10">
        <v>48</v>
      </c>
      <c r="W40" s="10">
        <v>3</v>
      </c>
      <c r="X40" s="10">
        <v>3</v>
      </c>
      <c r="Y40" s="10">
        <v>1</v>
      </c>
      <c r="Z40" s="10">
        <v>0</v>
      </c>
      <c r="AA40" s="10">
        <v>0</v>
      </c>
      <c r="AB40" s="10">
        <v>0</v>
      </c>
      <c r="AC40" s="69">
        <f>SUM(V40:AB40)</f>
        <v>55</v>
      </c>
      <c r="AD40" s="26">
        <f t="shared" si="616"/>
        <v>57.8</v>
      </c>
      <c r="AE40" s="68">
        <f t="shared" si="617"/>
        <v>0.77083333333333293</v>
      </c>
      <c r="AF40" s="10">
        <v>4</v>
      </c>
      <c r="AG40" s="10">
        <v>0</v>
      </c>
      <c r="AH40" s="10">
        <v>1</v>
      </c>
      <c r="AI40" s="10">
        <v>0</v>
      </c>
      <c r="AJ40" s="10">
        <v>0</v>
      </c>
      <c r="AK40" s="10">
        <v>0</v>
      </c>
      <c r="AL40" s="10">
        <v>0</v>
      </c>
      <c r="AM40" s="69">
        <f>SUM(AF40:AL40)</f>
        <v>5</v>
      </c>
      <c r="AN40" s="26">
        <f t="shared" si="618"/>
        <v>5.5</v>
      </c>
      <c r="AO40" s="68">
        <f t="shared" si="619"/>
        <v>0.77083333333333293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69">
        <f>SUM(AP40:AV40)</f>
        <v>0</v>
      </c>
      <c r="AX40" s="26">
        <f t="shared" si="620"/>
        <v>0</v>
      </c>
      <c r="AY40" s="68">
        <f t="shared" si="621"/>
        <v>0.77083333333333293</v>
      </c>
      <c r="AZ40" s="10">
        <v>21</v>
      </c>
      <c r="BA40" s="10">
        <v>1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69">
        <f>SUM(AZ40:BF40)</f>
        <v>22</v>
      </c>
      <c r="BH40" s="26">
        <f t="shared" si="622"/>
        <v>22</v>
      </c>
      <c r="BI40" s="68">
        <f t="shared" si="623"/>
        <v>0.77083333333333293</v>
      </c>
      <c r="BJ40" s="10">
        <v>70</v>
      </c>
      <c r="BK40" s="10">
        <v>9</v>
      </c>
      <c r="BL40" s="10">
        <v>0</v>
      </c>
      <c r="BM40" s="10">
        <v>0</v>
      </c>
      <c r="BN40" s="10">
        <v>0</v>
      </c>
      <c r="BO40" s="10">
        <v>0</v>
      </c>
      <c r="BP40" s="10">
        <v>0</v>
      </c>
      <c r="BQ40" s="69">
        <f>SUM(BJ40:BP40)</f>
        <v>79</v>
      </c>
      <c r="BR40" s="26">
        <f t="shared" si="624"/>
        <v>79</v>
      </c>
      <c r="BS40" s="68">
        <f t="shared" si="625"/>
        <v>0.77083333333333293</v>
      </c>
      <c r="BT40" s="10">
        <v>69</v>
      </c>
      <c r="BU40" s="10">
        <v>1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69">
        <f>SUM(BT40:BZ40)</f>
        <v>70</v>
      </c>
      <c r="CB40" s="26">
        <f t="shared" si="626"/>
        <v>70</v>
      </c>
      <c r="CC40" s="68">
        <f t="shared" si="627"/>
        <v>0.77083333333333293</v>
      </c>
      <c r="CD40" s="10">
        <v>4</v>
      </c>
      <c r="CE40" s="10">
        <v>2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69">
        <f>SUM(CD40:CJ40)</f>
        <v>6</v>
      </c>
      <c r="CL40" s="26">
        <f t="shared" si="628"/>
        <v>6</v>
      </c>
      <c r="CM40" s="68">
        <f t="shared" si="629"/>
        <v>0.77083333333333293</v>
      </c>
      <c r="CN40" s="10">
        <v>0</v>
      </c>
      <c r="CO40" s="10">
        <v>0</v>
      </c>
      <c r="CP40" s="10">
        <v>0</v>
      </c>
      <c r="CQ40" s="10">
        <v>0</v>
      </c>
      <c r="CR40" s="10">
        <v>0</v>
      </c>
      <c r="CS40" s="10">
        <v>0</v>
      </c>
      <c r="CT40" s="10">
        <v>0</v>
      </c>
      <c r="CU40" s="69">
        <f>SUM(CN40:CT40)</f>
        <v>0</v>
      </c>
      <c r="CV40" s="26">
        <f t="shared" si="630"/>
        <v>0</v>
      </c>
      <c r="CW40" s="68">
        <f t="shared" si="631"/>
        <v>0.77083333333333293</v>
      </c>
      <c r="CX40" s="10">
        <v>18</v>
      </c>
      <c r="CY40" s="10">
        <v>3</v>
      </c>
      <c r="CZ40" s="10">
        <v>0</v>
      </c>
      <c r="DA40" s="10">
        <v>0</v>
      </c>
      <c r="DB40" s="10">
        <v>0</v>
      </c>
      <c r="DC40" s="10">
        <v>0</v>
      </c>
      <c r="DD40" s="10">
        <v>0</v>
      </c>
      <c r="DE40" s="69">
        <f>SUM(CX40:DD40)</f>
        <v>21</v>
      </c>
      <c r="DF40" s="26">
        <f t="shared" si="632"/>
        <v>21</v>
      </c>
      <c r="DG40" s="68">
        <f t="shared" si="633"/>
        <v>0.77083333333333293</v>
      </c>
      <c r="DH40" s="10">
        <v>75</v>
      </c>
      <c r="DI40" s="10">
        <v>5</v>
      </c>
      <c r="DJ40" s="10">
        <v>2</v>
      </c>
      <c r="DK40" s="10">
        <v>0</v>
      </c>
      <c r="DL40" s="10">
        <v>0</v>
      </c>
      <c r="DM40" s="10">
        <v>0</v>
      </c>
      <c r="DN40" s="10">
        <v>0</v>
      </c>
      <c r="DO40" s="69">
        <f>SUM(DH40:DN40)</f>
        <v>82</v>
      </c>
      <c r="DP40" s="26">
        <f t="shared" si="634"/>
        <v>83</v>
      </c>
      <c r="DQ40" s="68">
        <f t="shared" si="635"/>
        <v>0.77083333333333293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10">
        <v>0</v>
      </c>
      <c r="DX40" s="10">
        <v>0</v>
      </c>
      <c r="DY40" s="69">
        <f>SUM(DR40:DX40)</f>
        <v>0</v>
      </c>
      <c r="DZ40" s="26">
        <f t="shared" si="636"/>
        <v>0</v>
      </c>
      <c r="EA40" s="68">
        <f t="shared" si="637"/>
        <v>0.77083333333333293</v>
      </c>
      <c r="EB40" s="10">
        <v>34</v>
      </c>
      <c r="EC40" s="10">
        <v>11</v>
      </c>
      <c r="ED40" s="10">
        <v>0</v>
      </c>
      <c r="EE40" s="10">
        <v>2</v>
      </c>
      <c r="EF40" s="10">
        <v>0</v>
      </c>
      <c r="EG40" s="10">
        <v>0</v>
      </c>
      <c r="EH40" s="10">
        <v>0</v>
      </c>
      <c r="EI40" s="69">
        <f>SUM(EB40:EH40)</f>
        <v>47</v>
      </c>
      <c r="EJ40" s="26">
        <f t="shared" si="638"/>
        <v>49.6</v>
      </c>
      <c r="EK40" s="68">
        <f t="shared" si="639"/>
        <v>0.77083333333333293</v>
      </c>
      <c r="EL40" s="10">
        <v>0</v>
      </c>
      <c r="EM40" s="10">
        <v>0</v>
      </c>
      <c r="EN40" s="10">
        <v>0</v>
      </c>
      <c r="EO40" s="10">
        <v>0</v>
      </c>
      <c r="EP40" s="10">
        <v>0</v>
      </c>
      <c r="EQ40" s="10">
        <v>0</v>
      </c>
      <c r="ER40" s="10">
        <v>0</v>
      </c>
      <c r="ES40" s="69">
        <f>SUM(EL40:ER40)</f>
        <v>0</v>
      </c>
      <c r="ET40" s="26">
        <f t="shared" si="640"/>
        <v>0</v>
      </c>
      <c r="EU40" s="68">
        <f t="shared" si="641"/>
        <v>0.77083333333333293</v>
      </c>
      <c r="EV40" s="10">
        <v>70</v>
      </c>
      <c r="EW40" s="10">
        <v>3</v>
      </c>
      <c r="EX40" s="10">
        <v>4</v>
      </c>
      <c r="EY40" s="10">
        <v>2</v>
      </c>
      <c r="EZ40" s="10">
        <v>0</v>
      </c>
      <c r="FA40" s="10">
        <v>1</v>
      </c>
      <c r="FB40" s="10">
        <v>0</v>
      </c>
      <c r="FC40" s="69">
        <f>SUM(EV40:FB40)</f>
        <v>80</v>
      </c>
      <c r="FD40" s="26">
        <f t="shared" si="642"/>
        <v>84</v>
      </c>
      <c r="FE40" s="68">
        <f t="shared" si="643"/>
        <v>0.77083333333333293</v>
      </c>
      <c r="FF40" s="10">
        <v>25</v>
      </c>
      <c r="FG40" s="10">
        <v>1</v>
      </c>
      <c r="FH40" s="10">
        <v>0</v>
      </c>
      <c r="FI40" s="10">
        <v>1</v>
      </c>
      <c r="FJ40" s="10">
        <v>0</v>
      </c>
      <c r="FK40" s="10">
        <v>2</v>
      </c>
      <c r="FL40" s="10">
        <v>0</v>
      </c>
      <c r="FM40" s="69">
        <f>SUM(FF40:FL40)</f>
        <v>29</v>
      </c>
      <c r="FN40" s="26">
        <f t="shared" si="644"/>
        <v>29.1</v>
      </c>
      <c r="FO40" s="68">
        <f t="shared" si="645"/>
        <v>0.77083333333333293</v>
      </c>
      <c r="FP40" s="10">
        <v>24</v>
      </c>
      <c r="FQ40" s="10">
        <v>5</v>
      </c>
      <c r="FR40" s="10">
        <v>0</v>
      </c>
      <c r="FS40" s="10">
        <v>0</v>
      </c>
      <c r="FT40" s="10">
        <v>1</v>
      </c>
      <c r="FU40" s="10">
        <v>0</v>
      </c>
      <c r="FV40" s="10">
        <v>0</v>
      </c>
      <c r="FW40" s="69">
        <f>SUM(FP40:FV40)</f>
        <v>30</v>
      </c>
      <c r="FX40" s="26">
        <f t="shared" si="646"/>
        <v>31</v>
      </c>
      <c r="FY40" s="68">
        <f t="shared" si="647"/>
        <v>0.77083333333333293</v>
      </c>
      <c r="FZ40" s="10">
        <v>115</v>
      </c>
      <c r="GA40" s="10">
        <v>7</v>
      </c>
      <c r="GB40" s="10">
        <v>1</v>
      </c>
      <c r="GC40" s="10">
        <v>1</v>
      </c>
      <c r="GD40" s="10">
        <v>0</v>
      </c>
      <c r="GE40" s="10">
        <v>0</v>
      </c>
      <c r="GF40" s="10">
        <v>0</v>
      </c>
      <c r="GG40" s="69">
        <f>SUM(FZ40:GF40)</f>
        <v>124</v>
      </c>
      <c r="GH40" s="26">
        <f t="shared" si="648"/>
        <v>125.8</v>
      </c>
      <c r="GI40" s="68">
        <f t="shared" si="649"/>
        <v>0.77083333333333293</v>
      </c>
      <c r="GJ40" s="10">
        <v>0</v>
      </c>
      <c r="GK40" s="10">
        <v>0</v>
      </c>
      <c r="GL40" s="10">
        <v>0</v>
      </c>
      <c r="GM40" s="10">
        <v>0</v>
      </c>
      <c r="GN40" s="10">
        <v>0</v>
      </c>
      <c r="GO40" s="10">
        <v>0</v>
      </c>
      <c r="GP40" s="10">
        <v>0</v>
      </c>
      <c r="GQ40" s="69">
        <f>SUM(GJ40:GP40)</f>
        <v>0</v>
      </c>
      <c r="GR40" s="26">
        <f t="shared" si="650"/>
        <v>0</v>
      </c>
      <c r="GS40" s="68">
        <f t="shared" si="651"/>
        <v>0.77083333333333293</v>
      </c>
      <c r="GT40" s="10">
        <v>93</v>
      </c>
      <c r="GU40" s="10">
        <v>5</v>
      </c>
      <c r="GV40" s="10">
        <v>0</v>
      </c>
      <c r="GW40" s="10">
        <v>0</v>
      </c>
      <c r="GX40" s="10">
        <v>0</v>
      </c>
      <c r="GY40" s="10">
        <v>0</v>
      </c>
      <c r="GZ40" s="10">
        <v>0</v>
      </c>
      <c r="HA40" s="69">
        <f>SUM(GT40:GZ40)</f>
        <v>98</v>
      </c>
      <c r="HB40" s="26">
        <f t="shared" si="652"/>
        <v>98</v>
      </c>
      <c r="HC40" s="68">
        <f t="shared" si="653"/>
        <v>0.77083333333333293</v>
      </c>
      <c r="HD40" s="10">
        <v>0</v>
      </c>
      <c r="HE40" s="10">
        <v>0</v>
      </c>
      <c r="HF40" s="10">
        <v>0</v>
      </c>
      <c r="HG40" s="10">
        <v>0</v>
      </c>
      <c r="HH40" s="10">
        <v>0</v>
      </c>
      <c r="HI40" s="10">
        <v>0</v>
      </c>
      <c r="HJ40" s="10">
        <v>0</v>
      </c>
      <c r="HK40" s="69">
        <f>SUM(HD40:HJ40)</f>
        <v>0</v>
      </c>
      <c r="HL40" s="26">
        <f t="shared" si="654"/>
        <v>0</v>
      </c>
      <c r="HM40" s="68">
        <f t="shared" si="655"/>
        <v>0.77083333333333293</v>
      </c>
      <c r="HN40" s="10">
        <v>82</v>
      </c>
      <c r="HO40" s="10">
        <v>2</v>
      </c>
      <c r="HP40" s="10">
        <v>1</v>
      </c>
      <c r="HQ40" s="10">
        <v>0</v>
      </c>
      <c r="HR40" s="10">
        <v>0</v>
      </c>
      <c r="HS40" s="10">
        <v>0</v>
      </c>
      <c r="HT40" s="10">
        <v>0</v>
      </c>
      <c r="HU40" s="69">
        <f>SUM(HN40:HT40)</f>
        <v>85</v>
      </c>
      <c r="HV40" s="26">
        <f t="shared" si="656"/>
        <v>85.5</v>
      </c>
      <c r="HW40" s="68">
        <f t="shared" si="657"/>
        <v>0.77083333333333293</v>
      </c>
      <c r="HX40" s="10">
        <v>41</v>
      </c>
      <c r="HY40" s="10">
        <v>3</v>
      </c>
      <c r="HZ40" s="10">
        <v>2</v>
      </c>
      <c r="IA40" s="10">
        <v>1</v>
      </c>
      <c r="IB40" s="10">
        <v>1</v>
      </c>
      <c r="IC40" s="10">
        <v>0</v>
      </c>
      <c r="ID40" s="10">
        <v>0</v>
      </c>
      <c r="IE40" s="69">
        <f>SUM(HX40:ID40)</f>
        <v>48</v>
      </c>
      <c r="IF40" s="26">
        <f t="shared" si="658"/>
        <v>51.3</v>
      </c>
      <c r="IG40" s="68">
        <f t="shared" si="659"/>
        <v>0.77083333333333293</v>
      </c>
      <c r="IH40" s="10">
        <v>0</v>
      </c>
      <c r="II40" s="10">
        <v>0</v>
      </c>
      <c r="IJ40" s="10">
        <v>0</v>
      </c>
      <c r="IK40" s="10">
        <v>0</v>
      </c>
      <c r="IL40" s="10">
        <v>0</v>
      </c>
      <c r="IM40" s="10">
        <v>0</v>
      </c>
      <c r="IN40" s="10">
        <v>0</v>
      </c>
      <c r="IO40" s="69">
        <f>SUM(IH40:IN40)</f>
        <v>0</v>
      </c>
      <c r="IP40" s="26">
        <f t="shared" si="660"/>
        <v>0</v>
      </c>
      <c r="IQ40" s="68">
        <f t="shared" si="661"/>
        <v>0.77083333333333293</v>
      </c>
      <c r="IR40" s="70">
        <f t="shared" si="600"/>
        <v>161</v>
      </c>
      <c r="IS40" s="70">
        <f t="shared" si="600"/>
        <v>14</v>
      </c>
      <c r="IT40" s="70">
        <f t="shared" si="600"/>
        <v>4</v>
      </c>
      <c r="IU40" s="70">
        <f t="shared" si="600"/>
        <v>1</v>
      </c>
      <c r="IV40" s="70">
        <f t="shared" si="600"/>
        <v>2</v>
      </c>
      <c r="IW40" s="70">
        <f t="shared" si="600"/>
        <v>0</v>
      </c>
      <c r="IX40" s="70">
        <f t="shared" si="600"/>
        <v>0</v>
      </c>
      <c r="IY40" s="69">
        <f>SUM(IR40:IX40)</f>
        <v>182</v>
      </c>
      <c r="IZ40" s="26">
        <f t="shared" si="662"/>
        <v>187.3</v>
      </c>
      <c r="JA40" s="68">
        <f t="shared" si="663"/>
        <v>0.77083333333333293</v>
      </c>
      <c r="JB40" s="70">
        <f t="shared" si="601"/>
        <v>142</v>
      </c>
      <c r="JC40" s="70">
        <f t="shared" si="601"/>
        <v>13</v>
      </c>
      <c r="JD40" s="70">
        <f t="shared" si="601"/>
        <v>7</v>
      </c>
      <c r="JE40" s="70">
        <f t="shared" si="601"/>
        <v>1</v>
      </c>
      <c r="JF40" s="70">
        <f t="shared" si="601"/>
        <v>0</v>
      </c>
      <c r="JG40" s="70">
        <f t="shared" si="601"/>
        <v>1</v>
      </c>
      <c r="JH40" s="70">
        <f t="shared" si="601"/>
        <v>0</v>
      </c>
      <c r="JI40" s="69">
        <f>SUM(JB40:JH40)</f>
        <v>164</v>
      </c>
      <c r="JJ40" s="26">
        <f t="shared" si="664"/>
        <v>168.20000000000002</v>
      </c>
      <c r="JK40" s="68">
        <f t="shared" si="665"/>
        <v>0.77083333333333293</v>
      </c>
      <c r="JL40" s="70">
        <f t="shared" si="602"/>
        <v>129</v>
      </c>
      <c r="JM40" s="70">
        <f t="shared" si="602"/>
        <v>6</v>
      </c>
      <c r="JN40" s="70">
        <f t="shared" si="602"/>
        <v>2</v>
      </c>
      <c r="JO40" s="70">
        <f t="shared" si="602"/>
        <v>1</v>
      </c>
      <c r="JP40" s="70">
        <f t="shared" si="602"/>
        <v>0</v>
      </c>
      <c r="JQ40" s="70">
        <f t="shared" si="602"/>
        <v>2</v>
      </c>
      <c r="JR40" s="70">
        <f t="shared" si="602"/>
        <v>0</v>
      </c>
      <c r="JS40" s="69">
        <f>SUM(JL40:JR40)</f>
        <v>140</v>
      </c>
      <c r="JT40" s="26">
        <f t="shared" si="666"/>
        <v>141.10000000000002</v>
      </c>
      <c r="JU40" s="68">
        <f t="shared" si="667"/>
        <v>0.77083333333333293</v>
      </c>
      <c r="JV40" s="70">
        <f t="shared" si="603"/>
        <v>164</v>
      </c>
      <c r="JW40" s="70">
        <f t="shared" si="603"/>
        <v>13</v>
      </c>
      <c r="JX40" s="70">
        <f t="shared" si="603"/>
        <v>0</v>
      </c>
      <c r="JY40" s="70">
        <f t="shared" si="603"/>
        <v>0</v>
      </c>
      <c r="JZ40" s="70">
        <f t="shared" si="603"/>
        <v>0</v>
      </c>
      <c r="KA40" s="70">
        <f t="shared" si="603"/>
        <v>0</v>
      </c>
      <c r="KB40" s="70">
        <f t="shared" si="603"/>
        <v>0</v>
      </c>
      <c r="KC40" s="69">
        <f>SUM(JV40:KB40)</f>
        <v>177</v>
      </c>
      <c r="KD40" s="26">
        <f t="shared" si="668"/>
        <v>177</v>
      </c>
      <c r="KE40" s="68">
        <f t="shared" si="669"/>
        <v>0.77083333333333293</v>
      </c>
      <c r="KF40" s="70">
        <f t="shared" si="604"/>
        <v>122</v>
      </c>
      <c r="KG40" s="70">
        <f t="shared" si="604"/>
        <v>8</v>
      </c>
      <c r="KH40" s="70">
        <f t="shared" si="604"/>
        <v>7</v>
      </c>
      <c r="KI40" s="70">
        <f t="shared" si="604"/>
        <v>3</v>
      </c>
      <c r="KJ40" s="70">
        <f t="shared" si="604"/>
        <v>0</v>
      </c>
      <c r="KK40" s="70">
        <f t="shared" si="604"/>
        <v>1</v>
      </c>
      <c r="KL40" s="70">
        <f t="shared" si="604"/>
        <v>0</v>
      </c>
      <c r="KM40" s="69">
        <f>SUM(KF40:KL40)</f>
        <v>141</v>
      </c>
      <c r="KN40" s="26">
        <f t="shared" si="670"/>
        <v>147.80000000000001</v>
      </c>
      <c r="KO40" s="68">
        <f t="shared" si="671"/>
        <v>0.77083333333333293</v>
      </c>
      <c r="KP40" s="70">
        <f t="shared" si="605"/>
        <v>127</v>
      </c>
      <c r="KQ40" s="70">
        <f t="shared" si="605"/>
        <v>19</v>
      </c>
      <c r="KR40" s="70">
        <f t="shared" si="605"/>
        <v>2</v>
      </c>
      <c r="KS40" s="70">
        <f t="shared" si="605"/>
        <v>2</v>
      </c>
      <c r="KT40" s="70">
        <f t="shared" si="605"/>
        <v>0</v>
      </c>
      <c r="KU40" s="70">
        <f t="shared" si="605"/>
        <v>0</v>
      </c>
      <c r="KV40" s="70">
        <f t="shared" si="605"/>
        <v>0</v>
      </c>
      <c r="KW40" s="69">
        <f>SUM(KP40:KV40)</f>
        <v>150</v>
      </c>
      <c r="KX40" s="26">
        <f t="shared" si="672"/>
        <v>153.6</v>
      </c>
      <c r="KY40" s="68">
        <f t="shared" si="673"/>
        <v>0.77083333333333293</v>
      </c>
      <c r="KZ40" s="70">
        <f t="shared" si="606"/>
        <v>236</v>
      </c>
      <c r="LA40" s="70">
        <f t="shared" si="606"/>
        <v>21</v>
      </c>
      <c r="LB40" s="70">
        <f t="shared" si="606"/>
        <v>2</v>
      </c>
      <c r="LC40" s="70">
        <f t="shared" si="606"/>
        <v>2</v>
      </c>
      <c r="LD40" s="70">
        <f t="shared" si="606"/>
        <v>0</v>
      </c>
      <c r="LE40" s="70">
        <f t="shared" si="606"/>
        <v>1</v>
      </c>
      <c r="LF40" s="70">
        <f t="shared" si="606"/>
        <v>0</v>
      </c>
      <c r="LG40" s="69">
        <f>SUM(KZ40:LF40)</f>
        <v>262</v>
      </c>
      <c r="LH40" s="26">
        <f t="shared" si="674"/>
        <v>265</v>
      </c>
      <c r="LI40" s="68">
        <f t="shared" si="675"/>
        <v>0.77083333333333293</v>
      </c>
      <c r="LJ40" s="70">
        <f t="shared" si="607"/>
        <v>234</v>
      </c>
      <c r="LK40" s="70">
        <f t="shared" si="607"/>
        <v>16</v>
      </c>
      <c r="LL40" s="70">
        <f t="shared" si="607"/>
        <v>5</v>
      </c>
      <c r="LM40" s="70">
        <f t="shared" si="607"/>
        <v>4</v>
      </c>
      <c r="LN40" s="70">
        <f t="shared" si="607"/>
        <v>1</v>
      </c>
      <c r="LO40" s="70">
        <f t="shared" si="607"/>
        <v>3</v>
      </c>
      <c r="LP40" s="70">
        <f t="shared" si="607"/>
        <v>0</v>
      </c>
      <c r="LQ40" s="69">
        <f>SUM(LJ40:LP40)</f>
        <v>263</v>
      </c>
      <c r="LR40" s="26">
        <f t="shared" si="676"/>
        <v>269.89999999999998</v>
      </c>
      <c r="LS40" s="68">
        <f t="shared" si="677"/>
        <v>0.77083333333333293</v>
      </c>
      <c r="LT40" s="70">
        <f t="shared" si="608"/>
        <v>235</v>
      </c>
      <c r="LU40" s="70">
        <f t="shared" si="608"/>
        <v>22</v>
      </c>
      <c r="LV40" s="70">
        <f t="shared" si="608"/>
        <v>2</v>
      </c>
      <c r="LW40" s="70">
        <f t="shared" si="608"/>
        <v>1</v>
      </c>
      <c r="LX40" s="70">
        <f t="shared" si="608"/>
        <v>0</v>
      </c>
      <c r="LY40" s="70">
        <f t="shared" si="608"/>
        <v>0</v>
      </c>
      <c r="LZ40" s="70">
        <f t="shared" si="608"/>
        <v>0</v>
      </c>
      <c r="MA40" s="69">
        <f>SUM(LT40:LZ40)</f>
        <v>260</v>
      </c>
      <c r="MB40" s="26">
        <f t="shared" si="678"/>
        <v>262.3</v>
      </c>
      <c r="MC40" s="68">
        <f t="shared" si="679"/>
        <v>0.77083333333333293</v>
      </c>
      <c r="MD40" s="70">
        <f t="shared" si="609"/>
        <v>216</v>
      </c>
      <c r="ME40" s="70">
        <f t="shared" si="609"/>
        <v>10</v>
      </c>
      <c r="MF40" s="70">
        <f t="shared" si="609"/>
        <v>3</v>
      </c>
      <c r="MG40" s="70">
        <f t="shared" si="609"/>
        <v>1</v>
      </c>
      <c r="MH40" s="70">
        <f t="shared" si="609"/>
        <v>1</v>
      </c>
      <c r="MI40" s="70">
        <f t="shared" si="609"/>
        <v>0</v>
      </c>
      <c r="MJ40" s="70">
        <f t="shared" si="609"/>
        <v>0</v>
      </c>
      <c r="MK40" s="69">
        <f>SUM(MD40:MJ40)</f>
        <v>231</v>
      </c>
      <c r="ML40" s="26">
        <f t="shared" si="680"/>
        <v>234.8</v>
      </c>
      <c r="MM40" s="68">
        <f t="shared" si="681"/>
        <v>0.77083333333333293</v>
      </c>
      <c r="MN40" s="70">
        <f t="shared" si="610"/>
        <v>883</v>
      </c>
      <c r="MO40" s="70">
        <f t="shared" si="610"/>
        <v>71</v>
      </c>
      <c r="MP40" s="70">
        <f t="shared" si="610"/>
        <v>17</v>
      </c>
      <c r="MQ40" s="70">
        <f t="shared" si="610"/>
        <v>8</v>
      </c>
      <c r="MR40" s="70">
        <f t="shared" si="610"/>
        <v>2</v>
      </c>
      <c r="MS40" s="70">
        <f t="shared" si="610"/>
        <v>4</v>
      </c>
      <c r="MT40" s="70">
        <f t="shared" si="610"/>
        <v>0</v>
      </c>
      <c r="MU40" s="69">
        <f>SUM(MN40:MT40)</f>
        <v>985</v>
      </c>
      <c r="MV40" s="26">
        <f t="shared" si="682"/>
        <v>1003.5</v>
      </c>
    </row>
    <row r="41" spans="1:360" s="53" customFormat="1" ht="12.95" customHeight="1" thickBot="1" x14ac:dyDescent="0.3">
      <c r="A41" s="68">
        <f t="shared" si="611"/>
        <v>0.78124999999999956</v>
      </c>
      <c r="B41" s="10">
        <v>86</v>
      </c>
      <c r="C41" s="10">
        <v>10</v>
      </c>
      <c r="D41" s="10">
        <v>1</v>
      </c>
      <c r="E41" s="10">
        <v>0</v>
      </c>
      <c r="F41" s="10">
        <v>0</v>
      </c>
      <c r="G41" s="10">
        <v>0</v>
      </c>
      <c r="H41" s="10">
        <v>0</v>
      </c>
      <c r="I41" s="69">
        <f>SUM(B41:H41)</f>
        <v>97</v>
      </c>
      <c r="J41" s="26">
        <f t="shared" si="612"/>
        <v>97.5</v>
      </c>
      <c r="K41" s="68">
        <f t="shared" si="613"/>
        <v>0.78124999999999956</v>
      </c>
      <c r="L41" s="10">
        <v>32</v>
      </c>
      <c r="M41" s="10">
        <v>1</v>
      </c>
      <c r="N41" s="10">
        <v>0</v>
      </c>
      <c r="O41" s="10">
        <v>0</v>
      </c>
      <c r="P41" s="10">
        <v>2</v>
      </c>
      <c r="Q41" s="10">
        <v>1</v>
      </c>
      <c r="R41" s="10">
        <v>0</v>
      </c>
      <c r="S41" s="69">
        <f>SUM(L41:R41)</f>
        <v>36</v>
      </c>
      <c r="T41" s="26">
        <f t="shared" si="614"/>
        <v>37.4</v>
      </c>
      <c r="U41" s="68">
        <f t="shared" si="615"/>
        <v>0.78124999999999956</v>
      </c>
      <c r="V41" s="10">
        <v>57</v>
      </c>
      <c r="W41" s="10">
        <v>2</v>
      </c>
      <c r="X41" s="10">
        <v>1</v>
      </c>
      <c r="Y41" s="10">
        <v>2</v>
      </c>
      <c r="Z41" s="10">
        <v>0</v>
      </c>
      <c r="AA41" s="10">
        <v>1</v>
      </c>
      <c r="AB41" s="10">
        <v>0</v>
      </c>
      <c r="AC41" s="69">
        <f>SUM(V41:AB41)</f>
        <v>63</v>
      </c>
      <c r="AD41" s="26">
        <f t="shared" si="616"/>
        <v>65.5</v>
      </c>
      <c r="AE41" s="68">
        <f t="shared" si="617"/>
        <v>0.78124999999999956</v>
      </c>
      <c r="AF41" s="10">
        <v>5</v>
      </c>
      <c r="AG41" s="10">
        <v>1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69">
        <f>SUM(AF41:AL41)</f>
        <v>6</v>
      </c>
      <c r="AN41" s="26">
        <f t="shared" si="618"/>
        <v>6</v>
      </c>
      <c r="AO41" s="68">
        <f t="shared" si="619"/>
        <v>0.78124999999999956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69">
        <f>SUM(AP41:AV41)</f>
        <v>0</v>
      </c>
      <c r="AX41" s="26">
        <f t="shared" si="620"/>
        <v>0</v>
      </c>
      <c r="AY41" s="68">
        <f t="shared" si="621"/>
        <v>0.78124999999999956</v>
      </c>
      <c r="AZ41" s="10">
        <v>23</v>
      </c>
      <c r="BA41" s="10">
        <v>1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69">
        <f>SUM(AZ41:BF41)</f>
        <v>24</v>
      </c>
      <c r="BH41" s="26">
        <f t="shared" si="622"/>
        <v>24</v>
      </c>
      <c r="BI41" s="68">
        <f t="shared" si="623"/>
        <v>0.78124999999999956</v>
      </c>
      <c r="BJ41" s="10">
        <v>87</v>
      </c>
      <c r="BK41" s="10">
        <v>5</v>
      </c>
      <c r="BL41" s="10">
        <v>0</v>
      </c>
      <c r="BM41" s="10">
        <v>0</v>
      </c>
      <c r="BN41" s="10">
        <v>0</v>
      </c>
      <c r="BO41" s="10">
        <v>1</v>
      </c>
      <c r="BP41" s="10">
        <v>0</v>
      </c>
      <c r="BQ41" s="69">
        <f>SUM(BJ41:BP41)</f>
        <v>93</v>
      </c>
      <c r="BR41" s="26">
        <f t="shared" si="624"/>
        <v>92.4</v>
      </c>
      <c r="BS41" s="68">
        <f t="shared" si="625"/>
        <v>0.78124999999999956</v>
      </c>
      <c r="BT41" s="10">
        <v>51</v>
      </c>
      <c r="BU41" s="10">
        <v>1</v>
      </c>
      <c r="BV41" s="10">
        <v>1</v>
      </c>
      <c r="BW41" s="10">
        <v>0</v>
      </c>
      <c r="BX41" s="10">
        <v>0</v>
      </c>
      <c r="BY41" s="10">
        <v>0</v>
      </c>
      <c r="BZ41" s="10">
        <v>0</v>
      </c>
      <c r="CA41" s="69">
        <f>SUM(BT41:BZ41)</f>
        <v>53</v>
      </c>
      <c r="CB41" s="26">
        <f t="shared" si="626"/>
        <v>53.5</v>
      </c>
      <c r="CC41" s="68">
        <f t="shared" si="627"/>
        <v>0.78124999999999956</v>
      </c>
      <c r="CD41" s="10">
        <v>3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69">
        <f>SUM(CD41:CJ41)</f>
        <v>3</v>
      </c>
      <c r="CL41" s="26">
        <f t="shared" si="628"/>
        <v>3</v>
      </c>
      <c r="CM41" s="68">
        <f t="shared" si="629"/>
        <v>0.78124999999999956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  <c r="CT41" s="10">
        <v>0</v>
      </c>
      <c r="CU41" s="69">
        <f>SUM(CN41:CT41)</f>
        <v>0</v>
      </c>
      <c r="CV41" s="26">
        <f t="shared" si="630"/>
        <v>0</v>
      </c>
      <c r="CW41" s="68">
        <f t="shared" si="631"/>
        <v>0.78124999999999956</v>
      </c>
      <c r="CX41" s="10">
        <v>22</v>
      </c>
      <c r="CY41" s="10">
        <v>0</v>
      </c>
      <c r="CZ41" s="10">
        <v>1</v>
      </c>
      <c r="DA41" s="10">
        <v>0</v>
      </c>
      <c r="DB41" s="10">
        <v>0</v>
      </c>
      <c r="DC41" s="10">
        <v>0</v>
      </c>
      <c r="DD41" s="10">
        <v>0</v>
      </c>
      <c r="DE41" s="69">
        <f>SUM(CX41:DD41)</f>
        <v>23</v>
      </c>
      <c r="DF41" s="26">
        <f t="shared" si="632"/>
        <v>23.5</v>
      </c>
      <c r="DG41" s="68">
        <f t="shared" si="633"/>
        <v>0.78124999999999956</v>
      </c>
      <c r="DH41" s="10">
        <v>51</v>
      </c>
      <c r="DI41" s="10">
        <v>2</v>
      </c>
      <c r="DJ41" s="10">
        <v>3</v>
      </c>
      <c r="DK41" s="10">
        <v>2</v>
      </c>
      <c r="DL41" s="10">
        <v>0</v>
      </c>
      <c r="DM41" s="10">
        <v>0</v>
      </c>
      <c r="DN41" s="10">
        <v>0</v>
      </c>
      <c r="DO41" s="69">
        <f>SUM(DH41:DN41)</f>
        <v>58</v>
      </c>
      <c r="DP41" s="26">
        <f t="shared" si="634"/>
        <v>62.1</v>
      </c>
      <c r="DQ41" s="68">
        <f t="shared" si="635"/>
        <v>0.78124999999999956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10">
        <v>0</v>
      </c>
      <c r="DX41" s="10">
        <v>0</v>
      </c>
      <c r="DY41" s="69">
        <f>SUM(DR41:DX41)</f>
        <v>0</v>
      </c>
      <c r="DZ41" s="26">
        <f t="shared" si="636"/>
        <v>0</v>
      </c>
      <c r="EA41" s="68">
        <f t="shared" si="637"/>
        <v>0.78124999999999956</v>
      </c>
      <c r="EB41" s="10">
        <v>19</v>
      </c>
      <c r="EC41" s="10">
        <v>4</v>
      </c>
      <c r="ED41" s="10">
        <v>2</v>
      </c>
      <c r="EE41" s="10">
        <v>1</v>
      </c>
      <c r="EF41" s="10">
        <v>0</v>
      </c>
      <c r="EG41" s="10">
        <v>0</v>
      </c>
      <c r="EH41" s="10">
        <v>0</v>
      </c>
      <c r="EI41" s="69">
        <f>SUM(EB41:EH41)</f>
        <v>26</v>
      </c>
      <c r="EJ41" s="26">
        <f t="shared" si="638"/>
        <v>28.3</v>
      </c>
      <c r="EK41" s="68">
        <f t="shared" si="639"/>
        <v>0.78124999999999956</v>
      </c>
      <c r="EL41" s="10">
        <v>0</v>
      </c>
      <c r="EM41" s="10">
        <v>0</v>
      </c>
      <c r="EN41" s="10">
        <v>0</v>
      </c>
      <c r="EO41" s="10">
        <v>0</v>
      </c>
      <c r="EP41" s="10">
        <v>0</v>
      </c>
      <c r="EQ41" s="10">
        <v>0</v>
      </c>
      <c r="ER41" s="10">
        <v>0</v>
      </c>
      <c r="ES41" s="69">
        <f>SUM(EL41:ER41)</f>
        <v>0</v>
      </c>
      <c r="ET41" s="26">
        <f t="shared" si="640"/>
        <v>0</v>
      </c>
      <c r="EU41" s="68">
        <f t="shared" si="641"/>
        <v>0.78124999999999956</v>
      </c>
      <c r="EV41" s="10">
        <v>40</v>
      </c>
      <c r="EW41" s="10">
        <v>5</v>
      </c>
      <c r="EX41" s="10">
        <v>1</v>
      </c>
      <c r="EY41" s="10">
        <v>0</v>
      </c>
      <c r="EZ41" s="10">
        <v>0</v>
      </c>
      <c r="FA41" s="10">
        <v>0</v>
      </c>
      <c r="FB41" s="10">
        <v>0</v>
      </c>
      <c r="FC41" s="69">
        <f>SUM(EV41:FB41)</f>
        <v>46</v>
      </c>
      <c r="FD41" s="26">
        <f t="shared" si="642"/>
        <v>46.5</v>
      </c>
      <c r="FE41" s="68">
        <f t="shared" si="643"/>
        <v>0.78124999999999956</v>
      </c>
      <c r="FF41" s="10">
        <v>23</v>
      </c>
      <c r="FG41" s="10">
        <v>5</v>
      </c>
      <c r="FH41" s="10">
        <v>0</v>
      </c>
      <c r="FI41" s="10">
        <v>0</v>
      </c>
      <c r="FJ41" s="10">
        <v>0</v>
      </c>
      <c r="FK41" s="10">
        <v>3</v>
      </c>
      <c r="FL41" s="10">
        <v>0</v>
      </c>
      <c r="FM41" s="69">
        <f>SUM(FF41:FL41)</f>
        <v>31</v>
      </c>
      <c r="FN41" s="26">
        <f t="shared" si="644"/>
        <v>29.2</v>
      </c>
      <c r="FO41" s="68">
        <f t="shared" si="645"/>
        <v>0.78124999999999956</v>
      </c>
      <c r="FP41" s="10">
        <v>39</v>
      </c>
      <c r="FQ41" s="10">
        <v>2</v>
      </c>
      <c r="FR41" s="10">
        <v>0</v>
      </c>
      <c r="FS41" s="10">
        <v>0</v>
      </c>
      <c r="FT41" s="10">
        <v>0</v>
      </c>
      <c r="FU41" s="10">
        <v>0</v>
      </c>
      <c r="FV41" s="10">
        <v>0</v>
      </c>
      <c r="FW41" s="69">
        <f>SUM(FP41:FV41)</f>
        <v>41</v>
      </c>
      <c r="FX41" s="26">
        <f t="shared" si="646"/>
        <v>41</v>
      </c>
      <c r="FY41" s="68">
        <f t="shared" si="647"/>
        <v>0.78124999999999956</v>
      </c>
      <c r="FZ41" s="10">
        <v>98</v>
      </c>
      <c r="GA41" s="10">
        <v>4</v>
      </c>
      <c r="GB41" s="10">
        <v>1</v>
      </c>
      <c r="GC41" s="10">
        <v>0</v>
      </c>
      <c r="GD41" s="10">
        <v>0</v>
      </c>
      <c r="GE41" s="10">
        <v>1</v>
      </c>
      <c r="GF41" s="10">
        <v>0</v>
      </c>
      <c r="GG41" s="69">
        <f>SUM(FZ41:GF41)</f>
        <v>104</v>
      </c>
      <c r="GH41" s="26">
        <f t="shared" si="648"/>
        <v>103.9</v>
      </c>
      <c r="GI41" s="68">
        <f t="shared" si="649"/>
        <v>0.78124999999999956</v>
      </c>
      <c r="GJ41" s="10">
        <v>0</v>
      </c>
      <c r="GK41" s="10">
        <v>0</v>
      </c>
      <c r="GL41" s="10">
        <v>0</v>
      </c>
      <c r="GM41" s="10">
        <v>0</v>
      </c>
      <c r="GN41" s="10">
        <v>0</v>
      </c>
      <c r="GO41" s="10">
        <v>0</v>
      </c>
      <c r="GP41" s="10">
        <v>0</v>
      </c>
      <c r="GQ41" s="69">
        <f>SUM(GJ41:GP41)</f>
        <v>0</v>
      </c>
      <c r="GR41" s="26">
        <f t="shared" si="650"/>
        <v>0</v>
      </c>
      <c r="GS41" s="68">
        <f t="shared" si="651"/>
        <v>0.78124999999999956</v>
      </c>
      <c r="GT41" s="10">
        <v>110</v>
      </c>
      <c r="GU41" s="10">
        <v>12</v>
      </c>
      <c r="GV41" s="10">
        <v>2</v>
      </c>
      <c r="GW41" s="10">
        <v>0</v>
      </c>
      <c r="GX41" s="10">
        <v>1</v>
      </c>
      <c r="GY41" s="10">
        <v>0</v>
      </c>
      <c r="GZ41" s="10">
        <v>0</v>
      </c>
      <c r="HA41" s="69">
        <f>SUM(GT41:GZ41)</f>
        <v>125</v>
      </c>
      <c r="HB41" s="26">
        <f t="shared" si="652"/>
        <v>127</v>
      </c>
      <c r="HC41" s="68">
        <f t="shared" si="653"/>
        <v>0.78124999999999956</v>
      </c>
      <c r="HD41" s="10">
        <v>0</v>
      </c>
      <c r="HE41" s="10">
        <v>0</v>
      </c>
      <c r="HF41" s="10">
        <v>0</v>
      </c>
      <c r="HG41" s="10">
        <v>0</v>
      </c>
      <c r="HH41" s="10">
        <v>0</v>
      </c>
      <c r="HI41" s="10">
        <v>0</v>
      </c>
      <c r="HJ41" s="10">
        <v>0</v>
      </c>
      <c r="HK41" s="69">
        <f>SUM(HD41:HJ41)</f>
        <v>0</v>
      </c>
      <c r="HL41" s="26">
        <f t="shared" si="654"/>
        <v>0</v>
      </c>
      <c r="HM41" s="68">
        <f t="shared" si="655"/>
        <v>0.78124999999999956</v>
      </c>
      <c r="HN41" s="10">
        <v>107</v>
      </c>
      <c r="HO41" s="10">
        <v>6</v>
      </c>
      <c r="HP41" s="10">
        <v>0</v>
      </c>
      <c r="HQ41" s="10">
        <v>0</v>
      </c>
      <c r="HR41" s="10">
        <v>0</v>
      </c>
      <c r="HS41" s="10">
        <v>1</v>
      </c>
      <c r="HT41" s="10">
        <v>0</v>
      </c>
      <c r="HU41" s="69">
        <f>SUM(HN41:HT41)</f>
        <v>114</v>
      </c>
      <c r="HV41" s="26">
        <f t="shared" si="656"/>
        <v>113.4</v>
      </c>
      <c r="HW41" s="68">
        <f t="shared" si="657"/>
        <v>0.78124999999999956</v>
      </c>
      <c r="HX41" s="10">
        <v>29</v>
      </c>
      <c r="HY41" s="10">
        <v>2</v>
      </c>
      <c r="HZ41" s="10">
        <v>8</v>
      </c>
      <c r="IA41" s="10">
        <v>0</v>
      </c>
      <c r="IB41" s="10">
        <v>0</v>
      </c>
      <c r="IC41" s="10">
        <v>1</v>
      </c>
      <c r="ID41" s="10">
        <v>0</v>
      </c>
      <c r="IE41" s="69">
        <f>SUM(HX41:ID41)</f>
        <v>40</v>
      </c>
      <c r="IF41" s="26">
        <f t="shared" si="658"/>
        <v>43.4</v>
      </c>
      <c r="IG41" s="68">
        <f t="shared" si="659"/>
        <v>0.78124999999999956</v>
      </c>
      <c r="IH41" s="10">
        <v>0</v>
      </c>
      <c r="II41" s="10">
        <v>0</v>
      </c>
      <c r="IJ41" s="10">
        <v>0</v>
      </c>
      <c r="IK41" s="10">
        <v>0</v>
      </c>
      <c r="IL41" s="10">
        <v>0</v>
      </c>
      <c r="IM41" s="10">
        <v>0</v>
      </c>
      <c r="IN41" s="10">
        <v>0</v>
      </c>
      <c r="IO41" s="69">
        <f>SUM(IH41:IN41)</f>
        <v>0</v>
      </c>
      <c r="IP41" s="26">
        <f t="shared" si="660"/>
        <v>0</v>
      </c>
      <c r="IQ41" s="68">
        <f t="shared" si="661"/>
        <v>0.78124999999999956</v>
      </c>
      <c r="IR41" s="70">
        <f t="shared" si="600"/>
        <v>142</v>
      </c>
      <c r="IS41" s="70">
        <f t="shared" si="600"/>
        <v>7</v>
      </c>
      <c r="IT41" s="70">
        <f t="shared" si="600"/>
        <v>11</v>
      </c>
      <c r="IU41" s="70">
        <f t="shared" si="600"/>
        <v>2</v>
      </c>
      <c r="IV41" s="70">
        <f t="shared" si="600"/>
        <v>0</v>
      </c>
      <c r="IW41" s="70">
        <f t="shared" si="600"/>
        <v>1</v>
      </c>
      <c r="IX41" s="70">
        <f t="shared" si="600"/>
        <v>0</v>
      </c>
      <c r="IY41" s="69">
        <f>SUM(IR41:IX41)</f>
        <v>163</v>
      </c>
      <c r="IZ41" s="26">
        <f t="shared" si="662"/>
        <v>170.5</v>
      </c>
      <c r="JA41" s="68">
        <f t="shared" si="663"/>
        <v>0.78124999999999956</v>
      </c>
      <c r="JB41" s="70">
        <f t="shared" si="601"/>
        <v>180</v>
      </c>
      <c r="JC41" s="70">
        <f t="shared" si="601"/>
        <v>14</v>
      </c>
      <c r="JD41" s="70">
        <f t="shared" si="601"/>
        <v>2</v>
      </c>
      <c r="JE41" s="70">
        <f t="shared" si="601"/>
        <v>2</v>
      </c>
      <c r="JF41" s="70">
        <f t="shared" si="601"/>
        <v>2</v>
      </c>
      <c r="JG41" s="70">
        <f t="shared" si="601"/>
        <v>2</v>
      </c>
      <c r="JH41" s="70">
        <f t="shared" si="601"/>
        <v>0</v>
      </c>
      <c r="JI41" s="69">
        <f>SUM(JB41:JH41)</f>
        <v>202</v>
      </c>
      <c r="JJ41" s="26">
        <f t="shared" si="664"/>
        <v>206.4</v>
      </c>
      <c r="JK41" s="68">
        <f t="shared" si="665"/>
        <v>0.78124999999999956</v>
      </c>
      <c r="JL41" s="70">
        <f t="shared" si="602"/>
        <v>157</v>
      </c>
      <c r="JM41" s="70">
        <f t="shared" si="602"/>
        <v>12</v>
      </c>
      <c r="JN41" s="70">
        <f t="shared" si="602"/>
        <v>1</v>
      </c>
      <c r="JO41" s="70">
        <f t="shared" si="602"/>
        <v>0</v>
      </c>
      <c r="JP41" s="70">
        <f t="shared" si="602"/>
        <v>0</v>
      </c>
      <c r="JQ41" s="70">
        <f t="shared" si="602"/>
        <v>4</v>
      </c>
      <c r="JR41" s="70">
        <f t="shared" si="602"/>
        <v>0</v>
      </c>
      <c r="JS41" s="69">
        <f>SUM(JL41:JR41)</f>
        <v>174</v>
      </c>
      <c r="JT41" s="26">
        <f t="shared" si="666"/>
        <v>172.1</v>
      </c>
      <c r="JU41" s="68">
        <f t="shared" si="667"/>
        <v>0.78124999999999956</v>
      </c>
      <c r="JV41" s="70">
        <f t="shared" si="603"/>
        <v>164</v>
      </c>
      <c r="JW41" s="70">
        <f t="shared" si="603"/>
        <v>7</v>
      </c>
      <c r="JX41" s="70">
        <f t="shared" si="603"/>
        <v>1</v>
      </c>
      <c r="JY41" s="70">
        <f t="shared" si="603"/>
        <v>0</v>
      </c>
      <c r="JZ41" s="70">
        <f t="shared" si="603"/>
        <v>0</v>
      </c>
      <c r="KA41" s="70">
        <f t="shared" si="603"/>
        <v>1</v>
      </c>
      <c r="KB41" s="70">
        <f t="shared" si="603"/>
        <v>0</v>
      </c>
      <c r="KC41" s="69">
        <f>SUM(JV41:KB41)</f>
        <v>173</v>
      </c>
      <c r="KD41" s="26">
        <f t="shared" si="668"/>
        <v>172.9</v>
      </c>
      <c r="KE41" s="68">
        <f t="shared" si="669"/>
        <v>0.78124999999999956</v>
      </c>
      <c r="KF41" s="70">
        <f t="shared" si="604"/>
        <v>100</v>
      </c>
      <c r="KG41" s="70">
        <f t="shared" si="604"/>
        <v>7</v>
      </c>
      <c r="KH41" s="70">
        <f t="shared" si="604"/>
        <v>2</v>
      </c>
      <c r="KI41" s="70">
        <f t="shared" si="604"/>
        <v>2</v>
      </c>
      <c r="KJ41" s="70">
        <f t="shared" si="604"/>
        <v>0</v>
      </c>
      <c r="KK41" s="70">
        <f t="shared" si="604"/>
        <v>1</v>
      </c>
      <c r="KL41" s="70">
        <f t="shared" si="604"/>
        <v>0</v>
      </c>
      <c r="KM41" s="69">
        <f>SUM(KF41:KL41)</f>
        <v>112</v>
      </c>
      <c r="KN41" s="26">
        <f t="shared" si="670"/>
        <v>115</v>
      </c>
      <c r="KO41" s="68">
        <f t="shared" si="671"/>
        <v>0.78124999999999956</v>
      </c>
      <c r="KP41" s="70">
        <f t="shared" si="605"/>
        <v>92</v>
      </c>
      <c r="KQ41" s="70">
        <f t="shared" si="605"/>
        <v>6</v>
      </c>
      <c r="KR41" s="70">
        <f t="shared" si="605"/>
        <v>6</v>
      </c>
      <c r="KS41" s="70">
        <f t="shared" si="605"/>
        <v>3</v>
      </c>
      <c r="KT41" s="70">
        <f t="shared" si="605"/>
        <v>0</v>
      </c>
      <c r="KU41" s="70">
        <f t="shared" si="605"/>
        <v>0</v>
      </c>
      <c r="KV41" s="70">
        <f t="shared" si="605"/>
        <v>0</v>
      </c>
      <c r="KW41" s="69">
        <f>SUM(KP41:KV41)</f>
        <v>107</v>
      </c>
      <c r="KX41" s="26">
        <f t="shared" si="672"/>
        <v>113.9</v>
      </c>
      <c r="KY41" s="68">
        <f t="shared" si="673"/>
        <v>0.78124999999999956</v>
      </c>
      <c r="KZ41" s="70">
        <f t="shared" si="606"/>
        <v>212</v>
      </c>
      <c r="LA41" s="70">
        <f t="shared" si="606"/>
        <v>18</v>
      </c>
      <c r="LB41" s="70">
        <f t="shared" si="606"/>
        <v>5</v>
      </c>
      <c r="LC41" s="70">
        <f t="shared" si="606"/>
        <v>1</v>
      </c>
      <c r="LD41" s="70">
        <f t="shared" si="606"/>
        <v>3</v>
      </c>
      <c r="LE41" s="70">
        <f t="shared" si="606"/>
        <v>1</v>
      </c>
      <c r="LF41" s="70">
        <f t="shared" si="606"/>
        <v>0</v>
      </c>
      <c r="LG41" s="69">
        <f>SUM(KZ41:LF41)</f>
        <v>240</v>
      </c>
      <c r="LH41" s="26">
        <f t="shared" si="674"/>
        <v>246.20000000000002</v>
      </c>
      <c r="LI41" s="68">
        <f t="shared" si="675"/>
        <v>0.78124999999999956</v>
      </c>
      <c r="LJ41" s="70">
        <f t="shared" si="607"/>
        <v>200</v>
      </c>
      <c r="LK41" s="70">
        <f t="shared" si="607"/>
        <v>16</v>
      </c>
      <c r="LL41" s="70">
        <f t="shared" si="607"/>
        <v>2</v>
      </c>
      <c r="LM41" s="70">
        <f t="shared" si="607"/>
        <v>0</v>
      </c>
      <c r="LN41" s="70">
        <f t="shared" si="607"/>
        <v>0</v>
      </c>
      <c r="LO41" s="70">
        <f t="shared" si="607"/>
        <v>4</v>
      </c>
      <c r="LP41" s="70">
        <f t="shared" si="607"/>
        <v>0</v>
      </c>
      <c r="LQ41" s="69">
        <f>SUM(LJ41:LP41)</f>
        <v>222</v>
      </c>
      <c r="LR41" s="26">
        <f t="shared" si="676"/>
        <v>220.6</v>
      </c>
      <c r="LS41" s="68">
        <f t="shared" si="677"/>
        <v>0.78124999999999956</v>
      </c>
      <c r="LT41" s="70">
        <f t="shared" si="608"/>
        <v>271</v>
      </c>
      <c r="LU41" s="70">
        <f t="shared" si="608"/>
        <v>19</v>
      </c>
      <c r="LV41" s="70">
        <f t="shared" si="608"/>
        <v>2</v>
      </c>
      <c r="LW41" s="70">
        <f t="shared" si="608"/>
        <v>0</v>
      </c>
      <c r="LX41" s="70">
        <f t="shared" si="608"/>
        <v>0</v>
      </c>
      <c r="LY41" s="70">
        <f t="shared" si="608"/>
        <v>2</v>
      </c>
      <c r="LZ41" s="70">
        <f t="shared" si="608"/>
        <v>0</v>
      </c>
      <c r="MA41" s="69">
        <f>SUM(LT41:LZ41)</f>
        <v>294</v>
      </c>
      <c r="MB41" s="26">
        <f t="shared" si="678"/>
        <v>293.8</v>
      </c>
      <c r="MC41" s="68">
        <f t="shared" si="679"/>
        <v>0.78124999999999956</v>
      </c>
      <c r="MD41" s="70">
        <f t="shared" si="609"/>
        <v>246</v>
      </c>
      <c r="ME41" s="70">
        <f t="shared" si="609"/>
        <v>20</v>
      </c>
      <c r="MF41" s="70">
        <f t="shared" si="609"/>
        <v>10</v>
      </c>
      <c r="MG41" s="70">
        <f t="shared" si="609"/>
        <v>0</v>
      </c>
      <c r="MH41" s="70">
        <f t="shared" si="609"/>
        <v>1</v>
      </c>
      <c r="MI41" s="70">
        <f t="shared" si="609"/>
        <v>2</v>
      </c>
      <c r="MJ41" s="70">
        <f t="shared" si="609"/>
        <v>0</v>
      </c>
      <c r="MK41" s="69">
        <f>SUM(MD41:MJ41)</f>
        <v>279</v>
      </c>
      <c r="ML41" s="26">
        <f t="shared" si="680"/>
        <v>283.8</v>
      </c>
      <c r="MM41" s="68">
        <f t="shared" si="681"/>
        <v>0.78124999999999956</v>
      </c>
      <c r="MN41" s="70">
        <f t="shared" si="610"/>
        <v>882</v>
      </c>
      <c r="MO41" s="70">
        <f t="shared" si="610"/>
        <v>63</v>
      </c>
      <c r="MP41" s="70">
        <f t="shared" si="610"/>
        <v>21</v>
      </c>
      <c r="MQ41" s="70">
        <f t="shared" si="610"/>
        <v>5</v>
      </c>
      <c r="MR41" s="70">
        <f t="shared" si="610"/>
        <v>3</v>
      </c>
      <c r="MS41" s="70">
        <f t="shared" si="610"/>
        <v>9</v>
      </c>
      <c r="MT41" s="70">
        <f t="shared" si="610"/>
        <v>0</v>
      </c>
      <c r="MU41" s="69">
        <f>SUM(MN41:MT41)</f>
        <v>983</v>
      </c>
      <c r="MV41" s="26">
        <f t="shared" si="682"/>
        <v>997.6</v>
      </c>
    </row>
    <row r="42" spans="1:360" s="53" customFormat="1" ht="12.95" customHeight="1" thickTop="1" thickBot="1" x14ac:dyDescent="0.3">
      <c r="A42" s="71" t="s">
        <v>39</v>
      </c>
      <c r="B42" s="72">
        <f t="shared" ref="B42:J42" si="683">SUM(B38:B41)</f>
        <v>321</v>
      </c>
      <c r="C42" s="72">
        <f t="shared" si="683"/>
        <v>28</v>
      </c>
      <c r="D42" s="72">
        <f t="shared" si="683"/>
        <v>4</v>
      </c>
      <c r="E42" s="72">
        <f t="shared" si="683"/>
        <v>1</v>
      </c>
      <c r="F42" s="72">
        <f t="shared" si="683"/>
        <v>0</v>
      </c>
      <c r="G42" s="72">
        <f t="shared" si="683"/>
        <v>2</v>
      </c>
      <c r="H42" s="72">
        <f t="shared" si="683"/>
        <v>0</v>
      </c>
      <c r="I42" s="73">
        <f t="shared" si="683"/>
        <v>356</v>
      </c>
      <c r="J42" s="35">
        <f t="shared" si="683"/>
        <v>358.1</v>
      </c>
      <c r="K42" s="71" t="s">
        <v>39</v>
      </c>
      <c r="L42" s="72">
        <f t="shared" ref="L42:T42" si="684">SUM(L38:L41)</f>
        <v>164</v>
      </c>
      <c r="M42" s="72">
        <f t="shared" si="684"/>
        <v>10</v>
      </c>
      <c r="N42" s="72">
        <f t="shared" si="684"/>
        <v>2</v>
      </c>
      <c r="O42" s="72">
        <f t="shared" si="684"/>
        <v>0</v>
      </c>
      <c r="P42" s="72">
        <f t="shared" si="684"/>
        <v>4</v>
      </c>
      <c r="Q42" s="72">
        <f t="shared" si="684"/>
        <v>3</v>
      </c>
      <c r="R42" s="72">
        <f t="shared" si="684"/>
        <v>0</v>
      </c>
      <c r="S42" s="73">
        <f t="shared" si="684"/>
        <v>183</v>
      </c>
      <c r="T42" s="35">
        <f t="shared" si="684"/>
        <v>186.20000000000002</v>
      </c>
      <c r="U42" s="71" t="s">
        <v>39</v>
      </c>
      <c r="V42" s="72">
        <f t="shared" ref="V42:AD42" si="685">SUM(V38:V41)</f>
        <v>245</v>
      </c>
      <c r="W42" s="72">
        <f t="shared" si="685"/>
        <v>13</v>
      </c>
      <c r="X42" s="72">
        <f t="shared" si="685"/>
        <v>6</v>
      </c>
      <c r="Y42" s="72">
        <f t="shared" si="685"/>
        <v>5</v>
      </c>
      <c r="Z42" s="72">
        <f t="shared" si="685"/>
        <v>0</v>
      </c>
      <c r="AA42" s="72">
        <f t="shared" si="685"/>
        <v>1</v>
      </c>
      <c r="AB42" s="72">
        <f t="shared" si="685"/>
        <v>0</v>
      </c>
      <c r="AC42" s="73">
        <f t="shared" si="685"/>
        <v>270</v>
      </c>
      <c r="AD42" s="35">
        <f t="shared" si="685"/>
        <v>278.89999999999998</v>
      </c>
      <c r="AE42" s="71" t="s">
        <v>39</v>
      </c>
      <c r="AF42" s="72">
        <f t="shared" ref="AF42:AN42" si="686">SUM(AF38:AF41)</f>
        <v>22</v>
      </c>
      <c r="AG42" s="72">
        <f t="shared" si="686"/>
        <v>3</v>
      </c>
      <c r="AH42" s="72">
        <f t="shared" si="686"/>
        <v>1</v>
      </c>
      <c r="AI42" s="72">
        <f t="shared" si="686"/>
        <v>0</v>
      </c>
      <c r="AJ42" s="72">
        <f t="shared" si="686"/>
        <v>0</v>
      </c>
      <c r="AK42" s="72">
        <f t="shared" si="686"/>
        <v>1</v>
      </c>
      <c r="AL42" s="72">
        <f t="shared" si="686"/>
        <v>0</v>
      </c>
      <c r="AM42" s="73">
        <f t="shared" si="686"/>
        <v>27</v>
      </c>
      <c r="AN42" s="35">
        <f t="shared" si="686"/>
        <v>26.9</v>
      </c>
      <c r="AO42" s="71" t="s">
        <v>39</v>
      </c>
      <c r="AP42" s="72">
        <f t="shared" ref="AP42:AX42" si="687">SUM(AP38:AP41)</f>
        <v>0</v>
      </c>
      <c r="AQ42" s="72">
        <f t="shared" si="687"/>
        <v>0</v>
      </c>
      <c r="AR42" s="72">
        <f t="shared" si="687"/>
        <v>0</v>
      </c>
      <c r="AS42" s="72">
        <f t="shared" si="687"/>
        <v>0</v>
      </c>
      <c r="AT42" s="72">
        <f t="shared" si="687"/>
        <v>0</v>
      </c>
      <c r="AU42" s="72">
        <f t="shared" si="687"/>
        <v>0</v>
      </c>
      <c r="AV42" s="72">
        <f t="shared" si="687"/>
        <v>0</v>
      </c>
      <c r="AW42" s="73">
        <f t="shared" si="687"/>
        <v>0</v>
      </c>
      <c r="AX42" s="35">
        <f t="shared" si="687"/>
        <v>0</v>
      </c>
      <c r="AY42" s="71" t="s">
        <v>39</v>
      </c>
      <c r="AZ42" s="72">
        <f t="shared" ref="AZ42:BH42" si="688">SUM(AZ38:AZ41)</f>
        <v>76</v>
      </c>
      <c r="BA42" s="72">
        <f t="shared" si="688"/>
        <v>4</v>
      </c>
      <c r="BB42" s="72">
        <f t="shared" si="688"/>
        <v>0</v>
      </c>
      <c r="BC42" s="72">
        <f t="shared" si="688"/>
        <v>0</v>
      </c>
      <c r="BD42" s="72">
        <f t="shared" si="688"/>
        <v>0</v>
      </c>
      <c r="BE42" s="72">
        <f t="shared" si="688"/>
        <v>0</v>
      </c>
      <c r="BF42" s="72">
        <f t="shared" si="688"/>
        <v>0</v>
      </c>
      <c r="BG42" s="73">
        <f t="shared" si="688"/>
        <v>80</v>
      </c>
      <c r="BH42" s="35">
        <f t="shared" si="688"/>
        <v>80</v>
      </c>
      <c r="BI42" s="71" t="s">
        <v>39</v>
      </c>
      <c r="BJ42" s="72">
        <f t="shared" ref="BJ42:BR42" si="689">SUM(BJ38:BJ41)</f>
        <v>324</v>
      </c>
      <c r="BK42" s="72">
        <f t="shared" si="689"/>
        <v>35</v>
      </c>
      <c r="BL42" s="72">
        <f t="shared" si="689"/>
        <v>0</v>
      </c>
      <c r="BM42" s="72">
        <f t="shared" si="689"/>
        <v>0</v>
      </c>
      <c r="BN42" s="72">
        <f t="shared" si="689"/>
        <v>0</v>
      </c>
      <c r="BO42" s="72">
        <f t="shared" si="689"/>
        <v>2</v>
      </c>
      <c r="BP42" s="72">
        <f t="shared" si="689"/>
        <v>0</v>
      </c>
      <c r="BQ42" s="73">
        <f t="shared" si="689"/>
        <v>361</v>
      </c>
      <c r="BR42" s="35">
        <f t="shared" si="689"/>
        <v>359.79999999999995</v>
      </c>
      <c r="BS42" s="71" t="s">
        <v>39</v>
      </c>
      <c r="BT42" s="72">
        <f t="shared" ref="BT42:CB42" si="690">SUM(BT38:BT41)</f>
        <v>251</v>
      </c>
      <c r="BU42" s="72">
        <f t="shared" si="690"/>
        <v>9</v>
      </c>
      <c r="BV42" s="72">
        <f t="shared" si="690"/>
        <v>1</v>
      </c>
      <c r="BW42" s="72">
        <f t="shared" si="690"/>
        <v>0</v>
      </c>
      <c r="BX42" s="72">
        <f t="shared" si="690"/>
        <v>0</v>
      </c>
      <c r="BY42" s="72">
        <f t="shared" si="690"/>
        <v>3</v>
      </c>
      <c r="BZ42" s="72">
        <f t="shared" si="690"/>
        <v>0</v>
      </c>
      <c r="CA42" s="73">
        <f t="shared" si="690"/>
        <v>264</v>
      </c>
      <c r="CB42" s="35">
        <f t="shared" si="690"/>
        <v>262.7</v>
      </c>
      <c r="CC42" s="71" t="s">
        <v>39</v>
      </c>
      <c r="CD42" s="72">
        <f t="shared" ref="CD42:CL42" si="691">SUM(CD38:CD41)</f>
        <v>20</v>
      </c>
      <c r="CE42" s="72">
        <f t="shared" si="691"/>
        <v>3</v>
      </c>
      <c r="CF42" s="72">
        <f t="shared" si="691"/>
        <v>0</v>
      </c>
      <c r="CG42" s="72">
        <f t="shared" si="691"/>
        <v>0</v>
      </c>
      <c r="CH42" s="72">
        <f t="shared" si="691"/>
        <v>0</v>
      </c>
      <c r="CI42" s="72">
        <f t="shared" si="691"/>
        <v>0</v>
      </c>
      <c r="CJ42" s="72">
        <f t="shared" si="691"/>
        <v>0</v>
      </c>
      <c r="CK42" s="73">
        <f t="shared" si="691"/>
        <v>23</v>
      </c>
      <c r="CL42" s="35">
        <f t="shared" si="691"/>
        <v>23</v>
      </c>
      <c r="CM42" s="71" t="s">
        <v>39</v>
      </c>
      <c r="CN42" s="72">
        <f t="shared" ref="CN42:CV42" si="692">SUM(CN38:CN41)</f>
        <v>0</v>
      </c>
      <c r="CO42" s="72">
        <f t="shared" si="692"/>
        <v>0</v>
      </c>
      <c r="CP42" s="72">
        <f t="shared" si="692"/>
        <v>0</v>
      </c>
      <c r="CQ42" s="72">
        <f t="shared" si="692"/>
        <v>0</v>
      </c>
      <c r="CR42" s="72">
        <f t="shared" si="692"/>
        <v>0</v>
      </c>
      <c r="CS42" s="72">
        <f t="shared" si="692"/>
        <v>0</v>
      </c>
      <c r="CT42" s="72">
        <f t="shared" si="692"/>
        <v>0</v>
      </c>
      <c r="CU42" s="73">
        <f t="shared" si="692"/>
        <v>0</v>
      </c>
      <c r="CV42" s="35">
        <f t="shared" si="692"/>
        <v>0</v>
      </c>
      <c r="CW42" s="71" t="s">
        <v>39</v>
      </c>
      <c r="CX42" s="72">
        <f t="shared" ref="CX42:DF42" si="693">SUM(CX38:CX41)</f>
        <v>69</v>
      </c>
      <c r="CY42" s="72">
        <f t="shared" si="693"/>
        <v>5</v>
      </c>
      <c r="CZ42" s="72">
        <f t="shared" si="693"/>
        <v>1</v>
      </c>
      <c r="DA42" s="72">
        <f t="shared" si="693"/>
        <v>0</v>
      </c>
      <c r="DB42" s="72">
        <f t="shared" si="693"/>
        <v>0</v>
      </c>
      <c r="DC42" s="72">
        <f t="shared" si="693"/>
        <v>1</v>
      </c>
      <c r="DD42" s="72">
        <f t="shared" si="693"/>
        <v>0</v>
      </c>
      <c r="DE42" s="73">
        <f t="shared" si="693"/>
        <v>76</v>
      </c>
      <c r="DF42" s="35">
        <f t="shared" si="693"/>
        <v>75.900000000000006</v>
      </c>
      <c r="DG42" s="71" t="s">
        <v>39</v>
      </c>
      <c r="DH42" s="72">
        <f t="shared" ref="DH42:DP42" si="694">SUM(DH38:DH41)</f>
        <v>299</v>
      </c>
      <c r="DI42" s="72">
        <f t="shared" si="694"/>
        <v>26</v>
      </c>
      <c r="DJ42" s="72">
        <f t="shared" si="694"/>
        <v>14</v>
      </c>
      <c r="DK42" s="72">
        <f t="shared" si="694"/>
        <v>2</v>
      </c>
      <c r="DL42" s="72">
        <f t="shared" si="694"/>
        <v>0</v>
      </c>
      <c r="DM42" s="72">
        <f t="shared" si="694"/>
        <v>0</v>
      </c>
      <c r="DN42" s="72">
        <f t="shared" si="694"/>
        <v>0</v>
      </c>
      <c r="DO42" s="73">
        <f t="shared" si="694"/>
        <v>341</v>
      </c>
      <c r="DP42" s="35">
        <f t="shared" si="694"/>
        <v>350.6</v>
      </c>
      <c r="DQ42" s="71" t="s">
        <v>39</v>
      </c>
      <c r="DR42" s="72">
        <f t="shared" ref="DR42:DZ42" si="695">SUM(DR38:DR41)</f>
        <v>0</v>
      </c>
      <c r="DS42" s="72">
        <f t="shared" si="695"/>
        <v>0</v>
      </c>
      <c r="DT42" s="72">
        <f t="shared" si="695"/>
        <v>0</v>
      </c>
      <c r="DU42" s="72">
        <f t="shared" si="695"/>
        <v>0</v>
      </c>
      <c r="DV42" s="72">
        <f t="shared" si="695"/>
        <v>0</v>
      </c>
      <c r="DW42" s="72">
        <f t="shared" si="695"/>
        <v>0</v>
      </c>
      <c r="DX42" s="72">
        <f t="shared" si="695"/>
        <v>0</v>
      </c>
      <c r="DY42" s="73">
        <f t="shared" si="695"/>
        <v>0</v>
      </c>
      <c r="DZ42" s="35">
        <f t="shared" si="695"/>
        <v>0</v>
      </c>
      <c r="EA42" s="71" t="s">
        <v>39</v>
      </c>
      <c r="EB42" s="72">
        <f t="shared" ref="EB42:EJ42" si="696">SUM(EB38:EB41)</f>
        <v>117</v>
      </c>
      <c r="EC42" s="72">
        <f t="shared" si="696"/>
        <v>38</v>
      </c>
      <c r="ED42" s="72">
        <f t="shared" si="696"/>
        <v>3</v>
      </c>
      <c r="EE42" s="72">
        <f t="shared" si="696"/>
        <v>6</v>
      </c>
      <c r="EF42" s="72">
        <f t="shared" si="696"/>
        <v>1</v>
      </c>
      <c r="EG42" s="72">
        <f t="shared" si="696"/>
        <v>0</v>
      </c>
      <c r="EH42" s="72">
        <f t="shared" si="696"/>
        <v>0</v>
      </c>
      <c r="EI42" s="73">
        <f t="shared" si="696"/>
        <v>165</v>
      </c>
      <c r="EJ42" s="35">
        <f t="shared" si="696"/>
        <v>175.3</v>
      </c>
      <c r="EK42" s="71" t="s">
        <v>39</v>
      </c>
      <c r="EL42" s="72">
        <f t="shared" ref="EL42:ET42" si="697">SUM(EL38:EL41)</f>
        <v>0</v>
      </c>
      <c r="EM42" s="72">
        <f t="shared" si="697"/>
        <v>0</v>
      </c>
      <c r="EN42" s="72">
        <f t="shared" si="697"/>
        <v>0</v>
      </c>
      <c r="EO42" s="72">
        <f t="shared" si="697"/>
        <v>0</v>
      </c>
      <c r="EP42" s="72">
        <f t="shared" si="697"/>
        <v>0</v>
      </c>
      <c r="EQ42" s="72">
        <f t="shared" si="697"/>
        <v>0</v>
      </c>
      <c r="ER42" s="72">
        <f t="shared" si="697"/>
        <v>0</v>
      </c>
      <c r="ES42" s="73">
        <f t="shared" si="697"/>
        <v>0</v>
      </c>
      <c r="ET42" s="35">
        <f t="shared" si="697"/>
        <v>0</v>
      </c>
      <c r="EU42" s="71" t="s">
        <v>39</v>
      </c>
      <c r="EV42" s="72">
        <f t="shared" ref="EV42:FD42" si="698">SUM(EV38:EV41)</f>
        <v>232</v>
      </c>
      <c r="EW42" s="72">
        <f t="shared" si="698"/>
        <v>21</v>
      </c>
      <c r="EX42" s="72">
        <f t="shared" si="698"/>
        <v>8</v>
      </c>
      <c r="EY42" s="72">
        <f t="shared" si="698"/>
        <v>4</v>
      </c>
      <c r="EZ42" s="72">
        <f t="shared" si="698"/>
        <v>0</v>
      </c>
      <c r="FA42" s="72">
        <f t="shared" si="698"/>
        <v>2</v>
      </c>
      <c r="FB42" s="72">
        <f t="shared" si="698"/>
        <v>0</v>
      </c>
      <c r="FC42" s="73">
        <f t="shared" si="698"/>
        <v>267</v>
      </c>
      <c r="FD42" s="35">
        <f t="shared" si="698"/>
        <v>275</v>
      </c>
      <c r="FE42" s="71" t="s">
        <v>39</v>
      </c>
      <c r="FF42" s="72">
        <f t="shared" ref="FF42:FN42" si="699">SUM(FF38:FF41)</f>
        <v>99</v>
      </c>
      <c r="FG42" s="72">
        <f t="shared" si="699"/>
        <v>10</v>
      </c>
      <c r="FH42" s="72">
        <f t="shared" si="699"/>
        <v>0</v>
      </c>
      <c r="FI42" s="72">
        <f t="shared" si="699"/>
        <v>1</v>
      </c>
      <c r="FJ42" s="72">
        <f t="shared" si="699"/>
        <v>0</v>
      </c>
      <c r="FK42" s="72">
        <f t="shared" si="699"/>
        <v>6</v>
      </c>
      <c r="FL42" s="72">
        <f t="shared" si="699"/>
        <v>0</v>
      </c>
      <c r="FM42" s="73">
        <f t="shared" si="699"/>
        <v>116</v>
      </c>
      <c r="FN42" s="35">
        <f t="shared" si="699"/>
        <v>113.7</v>
      </c>
      <c r="FO42" s="71" t="s">
        <v>39</v>
      </c>
      <c r="FP42" s="72">
        <f t="shared" ref="FP42:FX42" si="700">SUM(FP38:FP41)</f>
        <v>136</v>
      </c>
      <c r="FQ42" s="72">
        <f t="shared" si="700"/>
        <v>14</v>
      </c>
      <c r="FR42" s="72">
        <f t="shared" si="700"/>
        <v>1</v>
      </c>
      <c r="FS42" s="72">
        <f t="shared" si="700"/>
        <v>0</v>
      </c>
      <c r="FT42" s="72">
        <f t="shared" si="700"/>
        <v>1</v>
      </c>
      <c r="FU42" s="72">
        <f t="shared" si="700"/>
        <v>1</v>
      </c>
      <c r="FV42" s="72">
        <f t="shared" si="700"/>
        <v>0</v>
      </c>
      <c r="FW42" s="73">
        <f t="shared" si="700"/>
        <v>153</v>
      </c>
      <c r="FX42" s="35">
        <f t="shared" si="700"/>
        <v>153.9</v>
      </c>
      <c r="FY42" s="71" t="s">
        <v>39</v>
      </c>
      <c r="FZ42" s="72">
        <f t="shared" ref="FZ42:GH42" si="701">SUM(FZ38:FZ41)</f>
        <v>471</v>
      </c>
      <c r="GA42" s="72">
        <f t="shared" si="701"/>
        <v>33</v>
      </c>
      <c r="GB42" s="72">
        <f t="shared" si="701"/>
        <v>2</v>
      </c>
      <c r="GC42" s="72">
        <f t="shared" si="701"/>
        <v>1</v>
      </c>
      <c r="GD42" s="72">
        <f t="shared" si="701"/>
        <v>1</v>
      </c>
      <c r="GE42" s="72">
        <f t="shared" si="701"/>
        <v>4</v>
      </c>
      <c r="GF42" s="72">
        <f t="shared" si="701"/>
        <v>0</v>
      </c>
      <c r="GG42" s="73">
        <f t="shared" si="701"/>
        <v>512</v>
      </c>
      <c r="GH42" s="35">
        <f t="shared" si="701"/>
        <v>512.90000000000009</v>
      </c>
      <c r="GI42" s="71" t="s">
        <v>39</v>
      </c>
      <c r="GJ42" s="72">
        <f t="shared" ref="GJ42:GR42" si="702">SUM(GJ38:GJ41)</f>
        <v>1</v>
      </c>
      <c r="GK42" s="72">
        <f t="shared" si="702"/>
        <v>0</v>
      </c>
      <c r="GL42" s="72">
        <f t="shared" si="702"/>
        <v>0</v>
      </c>
      <c r="GM42" s="72">
        <f t="shared" si="702"/>
        <v>0</v>
      </c>
      <c r="GN42" s="72">
        <f t="shared" si="702"/>
        <v>0</v>
      </c>
      <c r="GO42" s="72">
        <f t="shared" si="702"/>
        <v>0</v>
      </c>
      <c r="GP42" s="72">
        <f t="shared" si="702"/>
        <v>0</v>
      </c>
      <c r="GQ42" s="73">
        <f t="shared" si="702"/>
        <v>1</v>
      </c>
      <c r="GR42" s="35">
        <f t="shared" si="702"/>
        <v>1</v>
      </c>
      <c r="GS42" s="71" t="s">
        <v>39</v>
      </c>
      <c r="GT42" s="72">
        <f t="shared" ref="GT42:HB42" si="703">SUM(GT38:GT41)</f>
        <v>424</v>
      </c>
      <c r="GU42" s="72">
        <f t="shared" si="703"/>
        <v>40</v>
      </c>
      <c r="GV42" s="72">
        <f t="shared" si="703"/>
        <v>4</v>
      </c>
      <c r="GW42" s="72">
        <f t="shared" si="703"/>
        <v>1</v>
      </c>
      <c r="GX42" s="72">
        <f t="shared" si="703"/>
        <v>1</v>
      </c>
      <c r="GY42" s="72">
        <f t="shared" si="703"/>
        <v>1</v>
      </c>
      <c r="GZ42" s="72">
        <f t="shared" si="703"/>
        <v>0</v>
      </c>
      <c r="HA42" s="73">
        <f t="shared" si="703"/>
        <v>471</v>
      </c>
      <c r="HB42" s="35">
        <f t="shared" si="703"/>
        <v>474.70000000000005</v>
      </c>
      <c r="HC42" s="71" t="s">
        <v>39</v>
      </c>
      <c r="HD42" s="72">
        <f t="shared" ref="HD42:HL42" si="704">SUM(HD38:HD41)</f>
        <v>0</v>
      </c>
      <c r="HE42" s="72">
        <f t="shared" si="704"/>
        <v>0</v>
      </c>
      <c r="HF42" s="72">
        <f t="shared" si="704"/>
        <v>0</v>
      </c>
      <c r="HG42" s="72">
        <f t="shared" si="704"/>
        <v>0</v>
      </c>
      <c r="HH42" s="72">
        <f t="shared" si="704"/>
        <v>0</v>
      </c>
      <c r="HI42" s="72">
        <f t="shared" si="704"/>
        <v>0</v>
      </c>
      <c r="HJ42" s="72">
        <f t="shared" si="704"/>
        <v>0</v>
      </c>
      <c r="HK42" s="73">
        <f t="shared" si="704"/>
        <v>0</v>
      </c>
      <c r="HL42" s="35">
        <f t="shared" si="704"/>
        <v>0</v>
      </c>
      <c r="HM42" s="71" t="s">
        <v>39</v>
      </c>
      <c r="HN42" s="72">
        <f t="shared" ref="HN42:HV42" si="705">SUM(HN38:HN41)</f>
        <v>363</v>
      </c>
      <c r="HO42" s="72">
        <f t="shared" si="705"/>
        <v>24</v>
      </c>
      <c r="HP42" s="72">
        <f t="shared" si="705"/>
        <v>3</v>
      </c>
      <c r="HQ42" s="72">
        <f t="shared" si="705"/>
        <v>1</v>
      </c>
      <c r="HR42" s="72">
        <f t="shared" si="705"/>
        <v>0</v>
      </c>
      <c r="HS42" s="72">
        <f t="shared" si="705"/>
        <v>1</v>
      </c>
      <c r="HT42" s="72">
        <f t="shared" si="705"/>
        <v>0</v>
      </c>
      <c r="HU42" s="73">
        <f t="shared" si="705"/>
        <v>392</v>
      </c>
      <c r="HV42" s="35">
        <f t="shared" si="705"/>
        <v>394.20000000000005</v>
      </c>
      <c r="HW42" s="71" t="s">
        <v>39</v>
      </c>
      <c r="HX42" s="72">
        <f t="shared" ref="HX42:IF42" si="706">SUM(HX38:HX41)</f>
        <v>139</v>
      </c>
      <c r="HY42" s="72">
        <f t="shared" si="706"/>
        <v>12</v>
      </c>
      <c r="HZ42" s="72">
        <f t="shared" si="706"/>
        <v>17</v>
      </c>
      <c r="IA42" s="72">
        <f t="shared" si="706"/>
        <v>4</v>
      </c>
      <c r="IB42" s="72">
        <f t="shared" si="706"/>
        <v>1</v>
      </c>
      <c r="IC42" s="72">
        <f t="shared" si="706"/>
        <v>4</v>
      </c>
      <c r="ID42" s="72">
        <f t="shared" si="706"/>
        <v>0</v>
      </c>
      <c r="IE42" s="73">
        <f t="shared" si="706"/>
        <v>177</v>
      </c>
      <c r="IF42" s="35">
        <f t="shared" si="706"/>
        <v>189.29999999999998</v>
      </c>
      <c r="IG42" s="71" t="s">
        <v>39</v>
      </c>
      <c r="IH42" s="72">
        <f t="shared" ref="IH42:IP42" si="707">SUM(IH38:IH41)</f>
        <v>0</v>
      </c>
      <c r="II42" s="72">
        <f t="shared" si="707"/>
        <v>0</v>
      </c>
      <c r="IJ42" s="72">
        <f t="shared" si="707"/>
        <v>0</v>
      </c>
      <c r="IK42" s="72">
        <f t="shared" si="707"/>
        <v>0</v>
      </c>
      <c r="IL42" s="72">
        <f t="shared" si="707"/>
        <v>0</v>
      </c>
      <c r="IM42" s="72">
        <f t="shared" si="707"/>
        <v>0</v>
      </c>
      <c r="IN42" s="72">
        <f t="shared" si="707"/>
        <v>0</v>
      </c>
      <c r="IO42" s="73">
        <f t="shared" si="707"/>
        <v>0</v>
      </c>
      <c r="IP42" s="35">
        <f t="shared" si="707"/>
        <v>0</v>
      </c>
      <c r="IQ42" s="71" t="s">
        <v>39</v>
      </c>
      <c r="IR42" s="72">
        <f t="shared" ref="IR42:IZ42" si="708">SUM(IR38:IR41)</f>
        <v>650</v>
      </c>
      <c r="IS42" s="72">
        <f t="shared" si="708"/>
        <v>56</v>
      </c>
      <c r="IT42" s="72">
        <f t="shared" si="708"/>
        <v>32</v>
      </c>
      <c r="IU42" s="72">
        <f t="shared" si="708"/>
        <v>6</v>
      </c>
      <c r="IV42" s="72">
        <f t="shared" si="708"/>
        <v>2</v>
      </c>
      <c r="IW42" s="72">
        <f t="shared" si="708"/>
        <v>5</v>
      </c>
      <c r="IX42" s="72">
        <f t="shared" si="708"/>
        <v>0</v>
      </c>
      <c r="IY42" s="73">
        <f t="shared" si="708"/>
        <v>751</v>
      </c>
      <c r="IZ42" s="35">
        <f t="shared" si="708"/>
        <v>773.8</v>
      </c>
      <c r="JA42" s="71" t="s">
        <v>39</v>
      </c>
      <c r="JB42" s="72">
        <f t="shared" ref="JB42:JJ42" si="709">SUM(JB38:JB41)</f>
        <v>752</v>
      </c>
      <c r="JC42" s="72">
        <f t="shared" si="709"/>
        <v>54</v>
      </c>
      <c r="JD42" s="72">
        <f t="shared" si="709"/>
        <v>13</v>
      </c>
      <c r="JE42" s="72">
        <f t="shared" si="709"/>
        <v>6</v>
      </c>
      <c r="JF42" s="72">
        <f t="shared" si="709"/>
        <v>4</v>
      </c>
      <c r="JG42" s="72">
        <f t="shared" si="709"/>
        <v>7</v>
      </c>
      <c r="JH42" s="72">
        <f t="shared" si="709"/>
        <v>0</v>
      </c>
      <c r="JI42" s="73">
        <f t="shared" si="709"/>
        <v>836</v>
      </c>
      <c r="JJ42" s="35">
        <f t="shared" si="709"/>
        <v>850.1</v>
      </c>
      <c r="JK42" s="71" t="s">
        <v>39</v>
      </c>
      <c r="JL42" s="72">
        <f t="shared" ref="JL42:JT42" si="710">SUM(JL38:JL41)</f>
        <v>553</v>
      </c>
      <c r="JM42" s="72">
        <f t="shared" si="710"/>
        <v>42</v>
      </c>
      <c r="JN42" s="72">
        <f t="shared" si="710"/>
        <v>5</v>
      </c>
      <c r="JO42" s="72">
        <f t="shared" si="710"/>
        <v>2</v>
      </c>
      <c r="JP42" s="72">
        <f t="shared" si="710"/>
        <v>0</v>
      </c>
      <c r="JQ42" s="72">
        <f t="shared" si="710"/>
        <v>9</v>
      </c>
      <c r="JR42" s="72">
        <f t="shared" si="710"/>
        <v>0</v>
      </c>
      <c r="JS42" s="73">
        <f t="shared" si="710"/>
        <v>611</v>
      </c>
      <c r="JT42" s="35">
        <f t="shared" si="710"/>
        <v>610.70000000000005</v>
      </c>
      <c r="JU42" s="71" t="s">
        <v>39</v>
      </c>
      <c r="JV42" s="72">
        <f t="shared" ref="JV42:KD42" si="711">SUM(JV38:JV41)</f>
        <v>671</v>
      </c>
      <c r="JW42" s="72">
        <f t="shared" si="711"/>
        <v>51</v>
      </c>
      <c r="JX42" s="72">
        <f t="shared" si="711"/>
        <v>1</v>
      </c>
      <c r="JY42" s="72">
        <f t="shared" si="711"/>
        <v>0</v>
      </c>
      <c r="JZ42" s="72">
        <f t="shared" si="711"/>
        <v>0</v>
      </c>
      <c r="KA42" s="72">
        <f t="shared" si="711"/>
        <v>5</v>
      </c>
      <c r="KB42" s="72">
        <f t="shared" si="711"/>
        <v>0</v>
      </c>
      <c r="KC42" s="73">
        <f t="shared" si="711"/>
        <v>728</v>
      </c>
      <c r="KD42" s="35">
        <f t="shared" si="711"/>
        <v>725.5</v>
      </c>
      <c r="KE42" s="71" t="s">
        <v>39</v>
      </c>
      <c r="KF42" s="72">
        <f t="shared" ref="KF42:KN42" si="712">SUM(KF38:KF41)</f>
        <v>497</v>
      </c>
      <c r="KG42" s="72">
        <f t="shared" si="712"/>
        <v>37</v>
      </c>
      <c r="KH42" s="72">
        <f t="shared" si="712"/>
        <v>14</v>
      </c>
      <c r="KI42" s="72">
        <f t="shared" si="712"/>
        <v>9</v>
      </c>
      <c r="KJ42" s="72">
        <f t="shared" si="712"/>
        <v>0</v>
      </c>
      <c r="KK42" s="72">
        <f t="shared" si="712"/>
        <v>3</v>
      </c>
      <c r="KL42" s="72">
        <f t="shared" si="712"/>
        <v>0</v>
      </c>
      <c r="KM42" s="73">
        <f t="shared" si="712"/>
        <v>560</v>
      </c>
      <c r="KN42" s="35">
        <f t="shared" si="712"/>
        <v>576.90000000000009</v>
      </c>
      <c r="KO42" s="71" t="s">
        <v>39</v>
      </c>
      <c r="KP42" s="72">
        <f t="shared" ref="KP42:KX42" si="713">SUM(KP38:KP41)</f>
        <v>485</v>
      </c>
      <c r="KQ42" s="72">
        <f t="shared" si="713"/>
        <v>69</v>
      </c>
      <c r="KR42" s="72">
        <f t="shared" si="713"/>
        <v>18</v>
      </c>
      <c r="KS42" s="72">
        <f t="shared" si="713"/>
        <v>8</v>
      </c>
      <c r="KT42" s="72">
        <f t="shared" si="713"/>
        <v>1</v>
      </c>
      <c r="KU42" s="72">
        <f t="shared" si="713"/>
        <v>1</v>
      </c>
      <c r="KV42" s="72">
        <f t="shared" si="713"/>
        <v>0</v>
      </c>
      <c r="KW42" s="73">
        <f t="shared" si="713"/>
        <v>582</v>
      </c>
      <c r="KX42" s="35">
        <f t="shared" si="713"/>
        <v>601.79999999999995</v>
      </c>
      <c r="KY42" s="71" t="s">
        <v>39</v>
      </c>
      <c r="KZ42" s="72">
        <f t="shared" ref="KZ42:LH42" si="714">SUM(KZ38:KZ41)</f>
        <v>957</v>
      </c>
      <c r="LA42" s="72">
        <f t="shared" si="714"/>
        <v>97</v>
      </c>
      <c r="LB42" s="72">
        <f t="shared" si="714"/>
        <v>10</v>
      </c>
      <c r="LC42" s="72">
        <f t="shared" si="714"/>
        <v>7</v>
      </c>
      <c r="LD42" s="72">
        <f t="shared" si="714"/>
        <v>6</v>
      </c>
      <c r="LE42" s="72">
        <f t="shared" si="714"/>
        <v>7</v>
      </c>
      <c r="LF42" s="72">
        <f t="shared" si="714"/>
        <v>0</v>
      </c>
      <c r="LG42" s="73">
        <f t="shared" si="714"/>
        <v>1084</v>
      </c>
      <c r="LH42" s="35">
        <f t="shared" si="714"/>
        <v>1099.9000000000001</v>
      </c>
      <c r="LI42" s="71" t="s">
        <v>39</v>
      </c>
      <c r="LJ42" s="72">
        <f t="shared" ref="LJ42:LR42" si="715">SUM(LJ38:LJ41)</f>
        <v>939</v>
      </c>
      <c r="LK42" s="72">
        <f t="shared" si="715"/>
        <v>78</v>
      </c>
      <c r="LL42" s="72">
        <f t="shared" si="715"/>
        <v>11</v>
      </c>
      <c r="LM42" s="72">
        <f t="shared" si="715"/>
        <v>6</v>
      </c>
      <c r="LN42" s="72">
        <f t="shared" si="715"/>
        <v>2</v>
      </c>
      <c r="LO42" s="72">
        <f t="shared" si="715"/>
        <v>13</v>
      </c>
      <c r="LP42" s="72">
        <f t="shared" si="715"/>
        <v>0</v>
      </c>
      <c r="LQ42" s="73">
        <f t="shared" si="715"/>
        <v>1049</v>
      </c>
      <c r="LR42" s="35">
        <f t="shared" si="715"/>
        <v>1056.5</v>
      </c>
      <c r="LS42" s="71" t="s">
        <v>39</v>
      </c>
      <c r="LT42" s="72">
        <f t="shared" ref="LT42:MB42" si="716">SUM(LT38:LT41)</f>
        <v>1116</v>
      </c>
      <c r="LU42" s="72">
        <f t="shared" si="716"/>
        <v>96</v>
      </c>
      <c r="LV42" s="72">
        <f t="shared" si="716"/>
        <v>6</v>
      </c>
      <c r="LW42" s="72">
        <f t="shared" si="716"/>
        <v>2</v>
      </c>
      <c r="LX42" s="72">
        <f t="shared" si="716"/>
        <v>1</v>
      </c>
      <c r="LY42" s="72">
        <f t="shared" si="716"/>
        <v>8</v>
      </c>
      <c r="LZ42" s="72">
        <f t="shared" si="716"/>
        <v>0</v>
      </c>
      <c r="MA42" s="73">
        <f t="shared" si="716"/>
        <v>1229</v>
      </c>
      <c r="MB42" s="35">
        <f t="shared" si="716"/>
        <v>1230.8</v>
      </c>
      <c r="MC42" s="71" t="s">
        <v>39</v>
      </c>
      <c r="MD42" s="72">
        <f t="shared" ref="MD42:ML42" si="717">SUM(MD38:MD41)</f>
        <v>926</v>
      </c>
      <c r="ME42" s="72">
        <f t="shared" si="717"/>
        <v>76</v>
      </c>
      <c r="MF42" s="72">
        <f t="shared" si="717"/>
        <v>24</v>
      </c>
      <c r="MG42" s="72">
        <f t="shared" si="717"/>
        <v>6</v>
      </c>
      <c r="MH42" s="72">
        <f t="shared" si="717"/>
        <v>2</v>
      </c>
      <c r="MI42" s="72">
        <f t="shared" si="717"/>
        <v>6</v>
      </c>
      <c r="MJ42" s="72">
        <f t="shared" si="717"/>
        <v>0</v>
      </c>
      <c r="MK42" s="73">
        <f t="shared" si="717"/>
        <v>1040</v>
      </c>
      <c r="ML42" s="35">
        <f t="shared" si="717"/>
        <v>1058.1999999999998</v>
      </c>
      <c r="MM42" s="71" t="s">
        <v>39</v>
      </c>
      <c r="MN42" s="72">
        <f t="shared" ref="MN42:MV42" si="718">SUM(MN38:MN41)</f>
        <v>3773</v>
      </c>
      <c r="MO42" s="72">
        <f t="shared" si="718"/>
        <v>328</v>
      </c>
      <c r="MP42" s="72">
        <f t="shared" si="718"/>
        <v>67</v>
      </c>
      <c r="MQ42" s="72">
        <f t="shared" si="718"/>
        <v>26</v>
      </c>
      <c r="MR42" s="72">
        <f t="shared" si="718"/>
        <v>9</v>
      </c>
      <c r="MS42" s="72">
        <f t="shared" si="718"/>
        <v>32</v>
      </c>
      <c r="MT42" s="72">
        <f t="shared" si="718"/>
        <v>0</v>
      </c>
      <c r="MU42" s="73">
        <f t="shared" si="718"/>
        <v>4235</v>
      </c>
      <c r="MV42" s="35">
        <f t="shared" si="718"/>
        <v>4292.1000000000004</v>
      </c>
    </row>
    <row r="43" spans="1:360" s="53" customFormat="1" ht="12.95" customHeight="1" thickTop="1" thickBot="1" x14ac:dyDescent="0.3">
      <c r="A43" s="74" t="s">
        <v>40</v>
      </c>
      <c r="B43" s="75">
        <f t="shared" ref="B43:J43" si="719">SUM(B42,B37,B32,B27,B22,B17)</f>
        <v>1922</v>
      </c>
      <c r="C43" s="75">
        <f t="shared" si="719"/>
        <v>284</v>
      </c>
      <c r="D43" s="75">
        <f t="shared" si="719"/>
        <v>87</v>
      </c>
      <c r="E43" s="75">
        <f t="shared" si="719"/>
        <v>31</v>
      </c>
      <c r="F43" s="75">
        <f t="shared" si="719"/>
        <v>21</v>
      </c>
      <c r="G43" s="75">
        <f t="shared" si="719"/>
        <v>8</v>
      </c>
      <c r="H43" s="75">
        <f t="shared" si="719"/>
        <v>0</v>
      </c>
      <c r="I43" s="76">
        <f t="shared" si="719"/>
        <v>2353</v>
      </c>
      <c r="J43" s="42">
        <f t="shared" si="719"/>
        <v>2453</v>
      </c>
      <c r="K43" s="74" t="s">
        <v>40</v>
      </c>
      <c r="L43" s="75">
        <f t="shared" ref="L43:T43" si="720">SUM(L42,L37,L32,L27,L22,L17)</f>
        <v>900</v>
      </c>
      <c r="M43" s="75">
        <f t="shared" si="720"/>
        <v>106</v>
      </c>
      <c r="N43" s="75">
        <f t="shared" si="720"/>
        <v>40</v>
      </c>
      <c r="O43" s="75">
        <f t="shared" si="720"/>
        <v>3</v>
      </c>
      <c r="P43" s="75">
        <f t="shared" si="720"/>
        <v>24</v>
      </c>
      <c r="Q43" s="75">
        <f t="shared" si="720"/>
        <v>20</v>
      </c>
      <c r="R43" s="75">
        <f t="shared" si="720"/>
        <v>0</v>
      </c>
      <c r="S43" s="76">
        <f t="shared" si="720"/>
        <v>1093</v>
      </c>
      <c r="T43" s="42">
        <f t="shared" si="720"/>
        <v>1128.9000000000001</v>
      </c>
      <c r="U43" s="74" t="s">
        <v>40</v>
      </c>
      <c r="V43" s="75">
        <f t="shared" ref="V43:AD43" si="721">SUM(V42,V37,V32,V27,V22,V17)</f>
        <v>1405</v>
      </c>
      <c r="W43" s="75">
        <f t="shared" si="721"/>
        <v>190</v>
      </c>
      <c r="X43" s="75">
        <f t="shared" si="721"/>
        <v>62</v>
      </c>
      <c r="Y43" s="75">
        <f t="shared" si="721"/>
        <v>36</v>
      </c>
      <c r="Z43" s="75">
        <f t="shared" si="721"/>
        <v>7</v>
      </c>
      <c r="AA43" s="75">
        <f t="shared" si="721"/>
        <v>7</v>
      </c>
      <c r="AB43" s="75">
        <f t="shared" si="721"/>
        <v>0</v>
      </c>
      <c r="AC43" s="76">
        <f t="shared" si="721"/>
        <v>1707</v>
      </c>
      <c r="AD43" s="42">
        <f t="shared" si="721"/>
        <v>1787.6</v>
      </c>
      <c r="AE43" s="74" t="s">
        <v>40</v>
      </c>
      <c r="AF43" s="75">
        <f t="shared" ref="AF43:AN43" si="722">SUM(AF42,AF37,AF32,AF27,AF22,AF17)</f>
        <v>154</v>
      </c>
      <c r="AG43" s="75">
        <f t="shared" si="722"/>
        <v>23</v>
      </c>
      <c r="AH43" s="75">
        <f t="shared" si="722"/>
        <v>8</v>
      </c>
      <c r="AI43" s="75">
        <f t="shared" si="722"/>
        <v>0</v>
      </c>
      <c r="AJ43" s="75">
        <f t="shared" si="722"/>
        <v>1</v>
      </c>
      <c r="AK43" s="75">
        <f t="shared" si="722"/>
        <v>3</v>
      </c>
      <c r="AL43" s="75">
        <f t="shared" si="722"/>
        <v>0</v>
      </c>
      <c r="AM43" s="76">
        <f t="shared" si="722"/>
        <v>189</v>
      </c>
      <c r="AN43" s="42">
        <f t="shared" si="722"/>
        <v>192.2</v>
      </c>
      <c r="AO43" s="74" t="s">
        <v>40</v>
      </c>
      <c r="AP43" s="75">
        <f t="shared" ref="AP43:AX43" si="723">SUM(AP42,AP37,AP32,AP27,AP22,AP17)</f>
        <v>0</v>
      </c>
      <c r="AQ43" s="75">
        <f t="shared" si="723"/>
        <v>0</v>
      </c>
      <c r="AR43" s="75">
        <f t="shared" si="723"/>
        <v>0</v>
      </c>
      <c r="AS43" s="75">
        <f t="shared" si="723"/>
        <v>0</v>
      </c>
      <c r="AT43" s="75">
        <f t="shared" si="723"/>
        <v>0</v>
      </c>
      <c r="AU43" s="75">
        <f t="shared" si="723"/>
        <v>0</v>
      </c>
      <c r="AV43" s="75">
        <f t="shared" si="723"/>
        <v>0</v>
      </c>
      <c r="AW43" s="76">
        <f t="shared" si="723"/>
        <v>0</v>
      </c>
      <c r="AX43" s="42">
        <f t="shared" si="723"/>
        <v>0</v>
      </c>
      <c r="AY43" s="74" t="s">
        <v>40</v>
      </c>
      <c r="AZ43" s="75">
        <f t="shared" ref="AZ43:BH43" si="724">SUM(AZ42,AZ37,AZ32,AZ27,AZ22,AZ17)</f>
        <v>524</v>
      </c>
      <c r="BA43" s="75">
        <f t="shared" si="724"/>
        <v>47</v>
      </c>
      <c r="BB43" s="75">
        <f t="shared" si="724"/>
        <v>9</v>
      </c>
      <c r="BC43" s="75">
        <f t="shared" si="724"/>
        <v>1</v>
      </c>
      <c r="BD43" s="75">
        <f t="shared" si="724"/>
        <v>0</v>
      </c>
      <c r="BE43" s="75">
        <f t="shared" si="724"/>
        <v>4</v>
      </c>
      <c r="BF43" s="75">
        <f t="shared" si="724"/>
        <v>0</v>
      </c>
      <c r="BG43" s="76">
        <f t="shared" si="724"/>
        <v>585</v>
      </c>
      <c r="BH43" s="42">
        <f t="shared" si="724"/>
        <v>588.4</v>
      </c>
      <c r="BI43" s="74" t="s">
        <v>40</v>
      </c>
      <c r="BJ43" s="75">
        <f t="shared" ref="BJ43:BR43" si="725">SUM(BJ42,BJ37,BJ32,BJ27,BJ22,BJ17)</f>
        <v>2392</v>
      </c>
      <c r="BK43" s="75">
        <f t="shared" si="725"/>
        <v>392</v>
      </c>
      <c r="BL43" s="75">
        <f t="shared" si="725"/>
        <v>64</v>
      </c>
      <c r="BM43" s="75">
        <f t="shared" si="725"/>
        <v>18</v>
      </c>
      <c r="BN43" s="75">
        <f t="shared" si="725"/>
        <v>2</v>
      </c>
      <c r="BO43" s="75">
        <f t="shared" si="725"/>
        <v>6</v>
      </c>
      <c r="BP43" s="75">
        <f t="shared" si="725"/>
        <v>0</v>
      </c>
      <c r="BQ43" s="76">
        <f t="shared" si="725"/>
        <v>2874</v>
      </c>
      <c r="BR43" s="42">
        <f t="shared" si="725"/>
        <v>2927.8</v>
      </c>
      <c r="BS43" s="74" t="s">
        <v>40</v>
      </c>
      <c r="BT43" s="75">
        <f t="shared" ref="BT43:CB43" si="726">SUM(BT42,BT37,BT32,BT27,BT22,BT17)</f>
        <v>1171</v>
      </c>
      <c r="BU43" s="75">
        <f t="shared" si="726"/>
        <v>127</v>
      </c>
      <c r="BV43" s="75">
        <f t="shared" si="726"/>
        <v>17</v>
      </c>
      <c r="BW43" s="75">
        <f t="shared" si="726"/>
        <v>3</v>
      </c>
      <c r="BX43" s="75">
        <f t="shared" si="726"/>
        <v>1</v>
      </c>
      <c r="BY43" s="75">
        <f t="shared" si="726"/>
        <v>10</v>
      </c>
      <c r="BZ43" s="75">
        <f t="shared" si="726"/>
        <v>0</v>
      </c>
      <c r="CA43" s="76">
        <f t="shared" si="726"/>
        <v>1329</v>
      </c>
      <c r="CB43" s="42">
        <f t="shared" si="726"/>
        <v>1336.4</v>
      </c>
      <c r="CC43" s="74" t="s">
        <v>40</v>
      </c>
      <c r="CD43" s="75">
        <f t="shared" ref="CD43:CL43" si="727">SUM(CD42,CD37,CD32,CD27,CD22,CD17)</f>
        <v>183</v>
      </c>
      <c r="CE43" s="75">
        <f t="shared" si="727"/>
        <v>52</v>
      </c>
      <c r="CF43" s="75">
        <f t="shared" si="727"/>
        <v>1</v>
      </c>
      <c r="CG43" s="75">
        <f t="shared" si="727"/>
        <v>4</v>
      </c>
      <c r="CH43" s="75">
        <f t="shared" si="727"/>
        <v>0</v>
      </c>
      <c r="CI43" s="75">
        <f t="shared" si="727"/>
        <v>1</v>
      </c>
      <c r="CJ43" s="75">
        <f t="shared" si="727"/>
        <v>0</v>
      </c>
      <c r="CK43" s="76">
        <f t="shared" si="727"/>
        <v>241</v>
      </c>
      <c r="CL43" s="42">
        <f t="shared" si="727"/>
        <v>246.10000000000002</v>
      </c>
      <c r="CM43" s="74" t="s">
        <v>40</v>
      </c>
      <c r="CN43" s="75">
        <f t="shared" ref="CN43:CV43" si="728">SUM(CN42,CN37,CN32,CN27,CN22,CN17)</f>
        <v>0</v>
      </c>
      <c r="CO43" s="75">
        <f t="shared" si="728"/>
        <v>0</v>
      </c>
      <c r="CP43" s="75">
        <f t="shared" si="728"/>
        <v>0</v>
      </c>
      <c r="CQ43" s="75">
        <f t="shared" si="728"/>
        <v>0</v>
      </c>
      <c r="CR43" s="75">
        <f t="shared" si="728"/>
        <v>0</v>
      </c>
      <c r="CS43" s="75">
        <f t="shared" si="728"/>
        <v>0</v>
      </c>
      <c r="CT43" s="75">
        <f t="shared" si="728"/>
        <v>0</v>
      </c>
      <c r="CU43" s="76">
        <f t="shared" si="728"/>
        <v>0</v>
      </c>
      <c r="CV43" s="42">
        <f t="shared" si="728"/>
        <v>0</v>
      </c>
      <c r="CW43" s="74" t="s">
        <v>40</v>
      </c>
      <c r="CX43" s="75">
        <f t="shared" ref="CX43:DF43" si="729">SUM(CX42,CX37,CX32,CX27,CX22,CX17)</f>
        <v>370</v>
      </c>
      <c r="CY43" s="75">
        <f t="shared" si="729"/>
        <v>39</v>
      </c>
      <c r="CZ43" s="75">
        <f t="shared" si="729"/>
        <v>6</v>
      </c>
      <c r="DA43" s="75">
        <f t="shared" si="729"/>
        <v>0</v>
      </c>
      <c r="DB43" s="75">
        <f t="shared" si="729"/>
        <v>5</v>
      </c>
      <c r="DC43" s="75">
        <f t="shared" si="729"/>
        <v>1</v>
      </c>
      <c r="DD43" s="75">
        <f t="shared" si="729"/>
        <v>0</v>
      </c>
      <c r="DE43" s="76">
        <f t="shared" si="729"/>
        <v>421</v>
      </c>
      <c r="DF43" s="42">
        <f t="shared" si="729"/>
        <v>428.4</v>
      </c>
      <c r="DG43" s="74" t="s">
        <v>40</v>
      </c>
      <c r="DH43" s="75">
        <f t="shared" ref="DH43:DP43" si="730">SUM(DH42,DH37,DH32,DH27,DH22,DH17)</f>
        <v>1480</v>
      </c>
      <c r="DI43" s="75">
        <f t="shared" si="730"/>
        <v>203</v>
      </c>
      <c r="DJ43" s="75">
        <f t="shared" si="730"/>
        <v>66</v>
      </c>
      <c r="DK43" s="75">
        <f t="shared" si="730"/>
        <v>30</v>
      </c>
      <c r="DL43" s="75">
        <f t="shared" si="730"/>
        <v>0</v>
      </c>
      <c r="DM43" s="75">
        <f t="shared" si="730"/>
        <v>5</v>
      </c>
      <c r="DN43" s="75">
        <f t="shared" si="730"/>
        <v>0</v>
      </c>
      <c r="DO43" s="76">
        <f t="shared" si="730"/>
        <v>1784</v>
      </c>
      <c r="DP43" s="42">
        <f t="shared" si="730"/>
        <v>1853</v>
      </c>
      <c r="DQ43" s="74" t="s">
        <v>40</v>
      </c>
      <c r="DR43" s="75">
        <f t="shared" ref="DR43:DZ43" si="731">SUM(DR42,DR37,DR32,DR27,DR22,DR17)</f>
        <v>4</v>
      </c>
      <c r="DS43" s="75">
        <f t="shared" si="731"/>
        <v>0</v>
      </c>
      <c r="DT43" s="75">
        <f t="shared" si="731"/>
        <v>0</v>
      </c>
      <c r="DU43" s="75">
        <f t="shared" si="731"/>
        <v>0</v>
      </c>
      <c r="DV43" s="75">
        <f t="shared" si="731"/>
        <v>0</v>
      </c>
      <c r="DW43" s="75">
        <f t="shared" si="731"/>
        <v>0</v>
      </c>
      <c r="DX43" s="75">
        <f t="shared" si="731"/>
        <v>0</v>
      </c>
      <c r="DY43" s="76">
        <f t="shared" si="731"/>
        <v>4</v>
      </c>
      <c r="DZ43" s="42">
        <f t="shared" si="731"/>
        <v>4</v>
      </c>
      <c r="EA43" s="74" t="s">
        <v>40</v>
      </c>
      <c r="EB43" s="75">
        <f t="shared" ref="EB43:EJ43" si="732">SUM(EB42,EB37,EB32,EB27,EB22,EB17)</f>
        <v>910</v>
      </c>
      <c r="EC43" s="75">
        <f t="shared" si="732"/>
        <v>331</v>
      </c>
      <c r="ED43" s="75">
        <f t="shared" si="732"/>
        <v>47</v>
      </c>
      <c r="EE43" s="75">
        <f t="shared" si="732"/>
        <v>37</v>
      </c>
      <c r="EF43" s="75">
        <f t="shared" si="732"/>
        <v>1</v>
      </c>
      <c r="EG43" s="75">
        <f t="shared" si="732"/>
        <v>10</v>
      </c>
      <c r="EH43" s="75">
        <f t="shared" si="732"/>
        <v>0</v>
      </c>
      <c r="EI43" s="76">
        <f t="shared" si="732"/>
        <v>1336</v>
      </c>
      <c r="EJ43" s="42">
        <f t="shared" si="732"/>
        <v>1402.6</v>
      </c>
      <c r="EK43" s="74" t="s">
        <v>40</v>
      </c>
      <c r="EL43" s="75">
        <f t="shared" ref="EL43:ET43" si="733">SUM(EL42,EL37,EL32,EL27,EL22,EL17)</f>
        <v>0</v>
      </c>
      <c r="EM43" s="75">
        <f t="shared" si="733"/>
        <v>0</v>
      </c>
      <c r="EN43" s="75">
        <f t="shared" si="733"/>
        <v>0</v>
      </c>
      <c r="EO43" s="75">
        <f t="shared" si="733"/>
        <v>0</v>
      </c>
      <c r="EP43" s="75">
        <f t="shared" si="733"/>
        <v>0</v>
      </c>
      <c r="EQ43" s="75">
        <f t="shared" si="733"/>
        <v>0</v>
      </c>
      <c r="ER43" s="75">
        <f t="shared" si="733"/>
        <v>0</v>
      </c>
      <c r="ES43" s="76">
        <f t="shared" si="733"/>
        <v>0</v>
      </c>
      <c r="ET43" s="42">
        <f t="shared" si="733"/>
        <v>0</v>
      </c>
      <c r="EU43" s="74" t="s">
        <v>40</v>
      </c>
      <c r="EV43" s="75">
        <f t="shared" ref="EV43:FD43" si="734">SUM(EV42,EV37,EV32,EV27,EV22,EV17)</f>
        <v>1866</v>
      </c>
      <c r="EW43" s="75">
        <f t="shared" si="734"/>
        <v>405</v>
      </c>
      <c r="EX43" s="75">
        <f t="shared" si="734"/>
        <v>68</v>
      </c>
      <c r="EY43" s="75">
        <f t="shared" si="734"/>
        <v>36</v>
      </c>
      <c r="EZ43" s="75">
        <f t="shared" si="734"/>
        <v>1</v>
      </c>
      <c r="FA43" s="75">
        <f t="shared" si="734"/>
        <v>11</v>
      </c>
      <c r="FB43" s="75">
        <f t="shared" si="734"/>
        <v>0</v>
      </c>
      <c r="FC43" s="76">
        <f t="shared" si="734"/>
        <v>2387</v>
      </c>
      <c r="FD43" s="42">
        <f t="shared" si="734"/>
        <v>2462.1999999999998</v>
      </c>
      <c r="FE43" s="74" t="s">
        <v>40</v>
      </c>
      <c r="FF43" s="75">
        <f t="shared" ref="FF43:FN43" si="735">SUM(FF42,FF37,FF32,FF27,FF22,FF17)</f>
        <v>522</v>
      </c>
      <c r="FG43" s="75">
        <f t="shared" si="735"/>
        <v>102</v>
      </c>
      <c r="FH43" s="75">
        <f t="shared" si="735"/>
        <v>13</v>
      </c>
      <c r="FI43" s="75">
        <f t="shared" si="735"/>
        <v>2</v>
      </c>
      <c r="FJ43" s="75">
        <f t="shared" si="735"/>
        <v>3</v>
      </c>
      <c r="FK43" s="75">
        <f t="shared" si="735"/>
        <v>21</v>
      </c>
      <c r="FL43" s="75">
        <f t="shared" si="735"/>
        <v>0</v>
      </c>
      <c r="FM43" s="76">
        <f t="shared" si="735"/>
        <v>663</v>
      </c>
      <c r="FN43" s="42">
        <f t="shared" si="735"/>
        <v>662.5</v>
      </c>
      <c r="FO43" s="74" t="s">
        <v>40</v>
      </c>
      <c r="FP43" s="75">
        <f t="shared" ref="FP43:FX43" si="736">SUM(FP42,FP37,FP32,FP27,FP22,FP17)</f>
        <v>950</v>
      </c>
      <c r="FQ43" s="75">
        <f t="shared" si="736"/>
        <v>109</v>
      </c>
      <c r="FR43" s="75">
        <f t="shared" si="736"/>
        <v>27</v>
      </c>
      <c r="FS43" s="75">
        <f t="shared" si="736"/>
        <v>9</v>
      </c>
      <c r="FT43" s="75">
        <f t="shared" si="736"/>
        <v>13</v>
      </c>
      <c r="FU43" s="75">
        <f t="shared" si="736"/>
        <v>12</v>
      </c>
      <c r="FV43" s="75">
        <f t="shared" si="736"/>
        <v>1</v>
      </c>
      <c r="FW43" s="76">
        <f t="shared" si="736"/>
        <v>1121</v>
      </c>
      <c r="FX43" s="42">
        <f t="shared" si="736"/>
        <v>1151.1999999999998</v>
      </c>
      <c r="FY43" s="74" t="s">
        <v>40</v>
      </c>
      <c r="FZ43" s="75">
        <f t="shared" ref="FZ43:GH43" si="737">SUM(FZ42,FZ37,FZ32,FZ27,FZ22,FZ17)</f>
        <v>2692</v>
      </c>
      <c r="GA43" s="75">
        <f t="shared" si="737"/>
        <v>353</v>
      </c>
      <c r="GB43" s="75">
        <f t="shared" si="737"/>
        <v>70</v>
      </c>
      <c r="GC43" s="75">
        <f t="shared" si="737"/>
        <v>43</v>
      </c>
      <c r="GD43" s="75">
        <f t="shared" si="737"/>
        <v>8</v>
      </c>
      <c r="GE43" s="75">
        <f t="shared" si="737"/>
        <v>16</v>
      </c>
      <c r="GF43" s="75">
        <f t="shared" si="737"/>
        <v>0</v>
      </c>
      <c r="GG43" s="76">
        <f t="shared" si="737"/>
        <v>3182</v>
      </c>
      <c r="GH43" s="42">
        <f t="shared" si="737"/>
        <v>3271.3</v>
      </c>
      <c r="GI43" s="74" t="s">
        <v>40</v>
      </c>
      <c r="GJ43" s="75">
        <f t="shared" ref="GJ43:GR43" si="738">SUM(GJ42,GJ37,GJ32,GJ27,GJ22,GJ17)</f>
        <v>11</v>
      </c>
      <c r="GK43" s="75">
        <f t="shared" si="738"/>
        <v>2</v>
      </c>
      <c r="GL43" s="75">
        <f t="shared" si="738"/>
        <v>0</v>
      </c>
      <c r="GM43" s="75">
        <f t="shared" si="738"/>
        <v>0</v>
      </c>
      <c r="GN43" s="75">
        <f t="shared" si="738"/>
        <v>0</v>
      </c>
      <c r="GO43" s="75">
        <f t="shared" si="738"/>
        <v>0</v>
      </c>
      <c r="GP43" s="75">
        <f t="shared" si="738"/>
        <v>0</v>
      </c>
      <c r="GQ43" s="76">
        <f t="shared" si="738"/>
        <v>13</v>
      </c>
      <c r="GR43" s="42">
        <f t="shared" si="738"/>
        <v>13</v>
      </c>
      <c r="GS43" s="74" t="s">
        <v>40</v>
      </c>
      <c r="GT43" s="75">
        <f t="shared" ref="GT43:HB43" si="739">SUM(GT42,GT37,GT32,GT27,GT22,GT17)</f>
        <v>3071</v>
      </c>
      <c r="GU43" s="75">
        <f t="shared" si="739"/>
        <v>458</v>
      </c>
      <c r="GV43" s="75">
        <f t="shared" si="739"/>
        <v>61</v>
      </c>
      <c r="GW43" s="75">
        <f t="shared" si="739"/>
        <v>22</v>
      </c>
      <c r="GX43" s="75">
        <f t="shared" si="739"/>
        <v>10</v>
      </c>
      <c r="GY43" s="75">
        <f t="shared" si="739"/>
        <v>8</v>
      </c>
      <c r="GZ43" s="75">
        <f t="shared" si="739"/>
        <v>0</v>
      </c>
      <c r="HA43" s="76">
        <f t="shared" si="739"/>
        <v>3630</v>
      </c>
      <c r="HB43" s="42">
        <f t="shared" si="739"/>
        <v>3694.3</v>
      </c>
      <c r="HC43" s="74" t="s">
        <v>40</v>
      </c>
      <c r="HD43" s="75">
        <f t="shared" ref="HD43:HL43" si="740">SUM(HD42,HD37,HD32,HD27,HD22,HD17)</f>
        <v>2</v>
      </c>
      <c r="HE43" s="75">
        <f t="shared" si="740"/>
        <v>0</v>
      </c>
      <c r="HF43" s="75">
        <f t="shared" si="740"/>
        <v>0</v>
      </c>
      <c r="HG43" s="75">
        <f t="shared" si="740"/>
        <v>0</v>
      </c>
      <c r="HH43" s="75">
        <f t="shared" si="740"/>
        <v>0</v>
      </c>
      <c r="HI43" s="75">
        <f t="shared" si="740"/>
        <v>0</v>
      </c>
      <c r="HJ43" s="75">
        <f t="shared" si="740"/>
        <v>0</v>
      </c>
      <c r="HK43" s="76">
        <f t="shared" si="740"/>
        <v>2</v>
      </c>
      <c r="HL43" s="42">
        <f t="shared" si="740"/>
        <v>2</v>
      </c>
      <c r="HM43" s="74" t="s">
        <v>40</v>
      </c>
      <c r="HN43" s="75">
        <f t="shared" ref="HN43:HV43" si="741">SUM(HN42,HN37,HN32,HN27,HN22,HN17)</f>
        <v>2633</v>
      </c>
      <c r="HO43" s="75">
        <f t="shared" si="741"/>
        <v>343</v>
      </c>
      <c r="HP43" s="75">
        <f t="shared" si="741"/>
        <v>41</v>
      </c>
      <c r="HQ43" s="75">
        <f t="shared" si="741"/>
        <v>9</v>
      </c>
      <c r="HR43" s="75">
        <f t="shared" si="741"/>
        <v>8</v>
      </c>
      <c r="HS43" s="75">
        <f t="shared" si="741"/>
        <v>5</v>
      </c>
      <c r="HT43" s="75">
        <f t="shared" si="741"/>
        <v>0</v>
      </c>
      <c r="HU43" s="76">
        <f t="shared" si="741"/>
        <v>3039</v>
      </c>
      <c r="HV43" s="42">
        <f t="shared" si="741"/>
        <v>3076.2</v>
      </c>
      <c r="HW43" s="74" t="s">
        <v>40</v>
      </c>
      <c r="HX43" s="75">
        <f t="shared" ref="HX43:IF43" si="742">SUM(HX42,HX37,HX32,HX27,HX22,HX17)</f>
        <v>1354</v>
      </c>
      <c r="HY43" s="75">
        <f t="shared" si="742"/>
        <v>239</v>
      </c>
      <c r="HZ43" s="75">
        <f t="shared" si="742"/>
        <v>85</v>
      </c>
      <c r="IA43" s="75">
        <f t="shared" si="742"/>
        <v>31</v>
      </c>
      <c r="IB43" s="75">
        <f t="shared" si="742"/>
        <v>11</v>
      </c>
      <c r="IC43" s="75">
        <f t="shared" si="742"/>
        <v>14</v>
      </c>
      <c r="ID43" s="75">
        <f t="shared" si="742"/>
        <v>0</v>
      </c>
      <c r="IE43" s="76">
        <f t="shared" si="742"/>
        <v>1734</v>
      </c>
      <c r="IF43" s="42">
        <f t="shared" si="742"/>
        <v>1819.3999999999999</v>
      </c>
      <c r="IG43" s="74" t="s">
        <v>40</v>
      </c>
      <c r="IH43" s="75">
        <f t="shared" ref="IH43:IP43" si="743">SUM(IH42,IH37,IH32,IH27,IH22,IH17)</f>
        <v>0</v>
      </c>
      <c r="II43" s="75">
        <f t="shared" si="743"/>
        <v>0</v>
      </c>
      <c r="IJ43" s="75">
        <f t="shared" si="743"/>
        <v>0</v>
      </c>
      <c r="IK43" s="75">
        <f t="shared" si="743"/>
        <v>0</v>
      </c>
      <c r="IL43" s="75">
        <f t="shared" si="743"/>
        <v>0</v>
      </c>
      <c r="IM43" s="75">
        <f t="shared" si="743"/>
        <v>0</v>
      </c>
      <c r="IN43" s="75">
        <f t="shared" si="743"/>
        <v>0</v>
      </c>
      <c r="IO43" s="76">
        <f t="shared" si="743"/>
        <v>0</v>
      </c>
      <c r="IP43" s="42">
        <f t="shared" si="743"/>
        <v>0</v>
      </c>
      <c r="IQ43" s="74" t="s">
        <v>40</v>
      </c>
      <c r="IR43" s="75">
        <f t="shared" ref="IR43:IZ43" si="744">SUM(IR42,IR37,IR32,IR27,IR22,IR17)</f>
        <v>4308</v>
      </c>
      <c r="IS43" s="75">
        <f t="shared" si="744"/>
        <v>598</v>
      </c>
      <c r="IT43" s="75">
        <f t="shared" si="744"/>
        <v>187</v>
      </c>
      <c r="IU43" s="75">
        <f t="shared" si="744"/>
        <v>71</v>
      </c>
      <c r="IV43" s="75">
        <f t="shared" si="744"/>
        <v>24</v>
      </c>
      <c r="IW43" s="75">
        <f t="shared" si="744"/>
        <v>35</v>
      </c>
      <c r="IX43" s="75">
        <f t="shared" si="744"/>
        <v>1</v>
      </c>
      <c r="IY43" s="76">
        <f t="shared" si="744"/>
        <v>5224</v>
      </c>
      <c r="IZ43" s="42">
        <f t="shared" si="744"/>
        <v>5412</v>
      </c>
      <c r="JA43" s="74" t="s">
        <v>40</v>
      </c>
      <c r="JB43" s="75">
        <f t="shared" ref="JB43:JJ43" si="745">SUM(JB42,JB37,JB32,JB27,JB22,JB17)</f>
        <v>4381</v>
      </c>
      <c r="JC43" s="75">
        <f t="shared" si="745"/>
        <v>603</v>
      </c>
      <c r="JD43" s="75">
        <f t="shared" si="745"/>
        <v>197</v>
      </c>
      <c r="JE43" s="75">
        <f t="shared" si="745"/>
        <v>70</v>
      </c>
      <c r="JF43" s="75">
        <f t="shared" si="745"/>
        <v>53</v>
      </c>
      <c r="JG43" s="75">
        <f t="shared" si="745"/>
        <v>38</v>
      </c>
      <c r="JH43" s="75">
        <f t="shared" si="745"/>
        <v>0</v>
      </c>
      <c r="JI43" s="76">
        <f t="shared" si="745"/>
        <v>5342</v>
      </c>
      <c r="JJ43" s="42">
        <f t="shared" si="745"/>
        <v>5561.7</v>
      </c>
      <c r="JK43" s="74" t="s">
        <v>40</v>
      </c>
      <c r="JL43" s="75">
        <f t="shared" ref="JL43:JT43" si="746">SUM(JL42,JL37,JL32,JL27,JL22,JL17)</f>
        <v>3679</v>
      </c>
      <c r="JM43" s="75">
        <f t="shared" si="746"/>
        <v>507</v>
      </c>
      <c r="JN43" s="75">
        <f t="shared" si="746"/>
        <v>68</v>
      </c>
      <c r="JO43" s="75">
        <f t="shared" si="746"/>
        <v>11</v>
      </c>
      <c r="JP43" s="75">
        <f t="shared" si="746"/>
        <v>17</v>
      </c>
      <c r="JQ43" s="75">
        <f t="shared" si="746"/>
        <v>30</v>
      </c>
      <c r="JR43" s="75">
        <f t="shared" si="746"/>
        <v>0</v>
      </c>
      <c r="JS43" s="76">
        <f t="shared" si="746"/>
        <v>4312</v>
      </c>
      <c r="JT43" s="42">
        <f t="shared" si="746"/>
        <v>4359.3</v>
      </c>
      <c r="JU43" s="74" t="s">
        <v>40</v>
      </c>
      <c r="JV43" s="75">
        <f t="shared" ref="JV43:KD43" si="747">SUM(JV42,JV37,JV32,JV27,JV22,JV17)</f>
        <v>4270</v>
      </c>
      <c r="JW43" s="75">
        <f t="shared" si="747"/>
        <v>618</v>
      </c>
      <c r="JX43" s="75">
        <f t="shared" si="747"/>
        <v>91</v>
      </c>
      <c r="JY43" s="75">
        <f t="shared" si="747"/>
        <v>26</v>
      </c>
      <c r="JZ43" s="75">
        <f t="shared" si="747"/>
        <v>3</v>
      </c>
      <c r="KA43" s="75">
        <f t="shared" si="747"/>
        <v>21</v>
      </c>
      <c r="KB43" s="75">
        <f t="shared" si="747"/>
        <v>0</v>
      </c>
      <c r="KC43" s="76">
        <f t="shared" si="747"/>
        <v>5029</v>
      </c>
      <c r="KD43" s="42">
        <f t="shared" si="747"/>
        <v>5098.7</v>
      </c>
      <c r="KE43" s="74" t="s">
        <v>40</v>
      </c>
      <c r="KF43" s="75">
        <f t="shared" ref="KF43:KN43" si="748">SUM(KF42,KF37,KF32,KF27,KF22,KF17)</f>
        <v>3456</v>
      </c>
      <c r="KG43" s="75">
        <f t="shared" si="748"/>
        <v>647</v>
      </c>
      <c r="KH43" s="75">
        <f t="shared" si="748"/>
        <v>131</v>
      </c>
      <c r="KI43" s="75">
        <f t="shared" si="748"/>
        <v>76</v>
      </c>
      <c r="KJ43" s="75">
        <f t="shared" si="748"/>
        <v>8</v>
      </c>
      <c r="KK43" s="75">
        <f t="shared" si="748"/>
        <v>19</v>
      </c>
      <c r="KL43" s="75">
        <f t="shared" si="748"/>
        <v>0</v>
      </c>
      <c r="KM43" s="76">
        <f t="shared" si="748"/>
        <v>4337</v>
      </c>
      <c r="KN43" s="42">
        <f t="shared" si="748"/>
        <v>4497.8999999999996</v>
      </c>
      <c r="KO43" s="74" t="s">
        <v>40</v>
      </c>
      <c r="KP43" s="75">
        <f t="shared" ref="KP43:KX43" si="749">SUM(KP42,KP37,KP32,KP27,KP22,KP17)</f>
        <v>2764</v>
      </c>
      <c r="KQ43" s="75">
        <f t="shared" si="749"/>
        <v>573</v>
      </c>
      <c r="KR43" s="75">
        <f t="shared" si="749"/>
        <v>119</v>
      </c>
      <c r="KS43" s="75">
        <f t="shared" si="749"/>
        <v>67</v>
      </c>
      <c r="KT43" s="75">
        <f t="shared" si="749"/>
        <v>6</v>
      </c>
      <c r="KU43" s="75">
        <f t="shared" si="749"/>
        <v>16</v>
      </c>
      <c r="KV43" s="75">
        <f t="shared" si="749"/>
        <v>0</v>
      </c>
      <c r="KW43" s="76">
        <f t="shared" si="749"/>
        <v>3545</v>
      </c>
      <c r="KX43" s="42">
        <f t="shared" si="749"/>
        <v>3688</v>
      </c>
      <c r="KY43" s="74" t="s">
        <v>40</v>
      </c>
      <c r="KZ43" s="75">
        <f t="shared" ref="KZ43:LH43" si="750">SUM(KZ42,KZ37,KZ32,KZ27,KZ22,KZ17)</f>
        <v>6063</v>
      </c>
      <c r="LA43" s="75">
        <f t="shared" si="750"/>
        <v>1024</v>
      </c>
      <c r="LB43" s="75">
        <f t="shared" si="750"/>
        <v>165</v>
      </c>
      <c r="LC43" s="75">
        <f t="shared" si="750"/>
        <v>65</v>
      </c>
      <c r="LD43" s="75">
        <f t="shared" si="750"/>
        <v>36</v>
      </c>
      <c r="LE43" s="75">
        <f t="shared" si="750"/>
        <v>48</v>
      </c>
      <c r="LF43" s="75">
        <f t="shared" si="750"/>
        <v>0</v>
      </c>
      <c r="LG43" s="76">
        <f t="shared" si="750"/>
        <v>7401</v>
      </c>
      <c r="LH43" s="42">
        <f t="shared" si="750"/>
        <v>7575.2000000000007</v>
      </c>
      <c r="LI43" s="74" t="s">
        <v>40</v>
      </c>
      <c r="LJ43" s="75">
        <f t="shared" ref="LJ43:LR43" si="751">SUM(LJ42,LJ37,LJ32,LJ27,LJ22,LJ17)</f>
        <v>6041</v>
      </c>
      <c r="LK43" s="75">
        <f t="shared" si="751"/>
        <v>971</v>
      </c>
      <c r="LL43" s="75">
        <f t="shared" si="751"/>
        <v>178</v>
      </c>
      <c r="LM43" s="75">
        <f t="shared" si="751"/>
        <v>90</v>
      </c>
      <c r="LN43" s="75">
        <f t="shared" si="751"/>
        <v>25</v>
      </c>
      <c r="LO43" s="75">
        <f t="shared" si="751"/>
        <v>60</v>
      </c>
      <c r="LP43" s="75">
        <f t="shared" si="751"/>
        <v>1</v>
      </c>
      <c r="LQ43" s="76">
        <f t="shared" si="751"/>
        <v>7366</v>
      </c>
      <c r="LR43" s="42">
        <f t="shared" si="751"/>
        <v>7560.2</v>
      </c>
      <c r="LS43" s="74" t="s">
        <v>40</v>
      </c>
      <c r="LT43" s="75">
        <f t="shared" ref="LT43:MB43" si="752">SUM(LT42,LT37,LT32,LT27,LT22,LT17)</f>
        <v>7010</v>
      </c>
      <c r="LU43" s="75">
        <f t="shared" si="752"/>
        <v>1029</v>
      </c>
      <c r="LV43" s="75">
        <f t="shared" si="752"/>
        <v>221</v>
      </c>
      <c r="LW43" s="75">
        <f t="shared" si="752"/>
        <v>92</v>
      </c>
      <c r="LX43" s="75">
        <f t="shared" si="752"/>
        <v>31</v>
      </c>
      <c r="LY43" s="75">
        <f t="shared" si="752"/>
        <v>30</v>
      </c>
      <c r="LZ43" s="75">
        <f t="shared" si="752"/>
        <v>0</v>
      </c>
      <c r="MA43" s="76">
        <f t="shared" si="752"/>
        <v>8413</v>
      </c>
      <c r="MB43" s="42">
        <f t="shared" si="752"/>
        <v>8656.1</v>
      </c>
      <c r="MC43" s="74" t="s">
        <v>40</v>
      </c>
      <c r="MD43" s="75">
        <f t="shared" ref="MD43:ML43" si="753">SUM(MD42,MD37,MD32,MD27,MD22,MD17)</f>
        <v>7060</v>
      </c>
      <c r="ME43" s="75">
        <f t="shared" si="753"/>
        <v>1040</v>
      </c>
      <c r="MF43" s="75">
        <f t="shared" si="753"/>
        <v>187</v>
      </c>
      <c r="MG43" s="75">
        <f t="shared" si="753"/>
        <v>62</v>
      </c>
      <c r="MH43" s="75">
        <f t="shared" si="753"/>
        <v>29</v>
      </c>
      <c r="MI43" s="75">
        <f t="shared" si="753"/>
        <v>27</v>
      </c>
      <c r="MJ43" s="75">
        <f t="shared" si="753"/>
        <v>0</v>
      </c>
      <c r="MK43" s="76">
        <f t="shared" si="753"/>
        <v>8405</v>
      </c>
      <c r="ML43" s="42">
        <f t="shared" si="753"/>
        <v>8591.9</v>
      </c>
      <c r="MM43" s="74" t="s">
        <v>40</v>
      </c>
      <c r="MN43" s="75">
        <f t="shared" ref="MN43:MV43" si="754">SUM(MN42,MN37,MN32,MN27,MN22,MN17)</f>
        <v>24516</v>
      </c>
      <c r="MO43" s="75">
        <f t="shared" si="754"/>
        <v>3805</v>
      </c>
      <c r="MP43" s="75">
        <f t="shared" si="754"/>
        <v>772</v>
      </c>
      <c r="MQ43" s="75">
        <f t="shared" si="754"/>
        <v>315</v>
      </c>
      <c r="MR43" s="75">
        <f t="shared" si="754"/>
        <v>116</v>
      </c>
      <c r="MS43" s="75">
        <f t="shared" si="754"/>
        <v>162</v>
      </c>
      <c r="MT43" s="75">
        <f t="shared" si="754"/>
        <v>1</v>
      </c>
      <c r="MU43" s="76">
        <f t="shared" si="754"/>
        <v>29687</v>
      </c>
      <c r="MV43" s="42">
        <f t="shared" si="754"/>
        <v>30500.5</v>
      </c>
    </row>
    <row r="44" spans="1:360" ht="14.25" thickTop="1" x14ac:dyDescent="0.25"/>
    <row r="45" spans="1:360" x14ac:dyDescent="0.25">
      <c r="IQ45" s="43"/>
      <c r="IR45" s="43"/>
      <c r="IS45" s="43"/>
      <c r="IT45" s="43"/>
      <c r="IU45" s="43"/>
      <c r="IV45" s="43"/>
      <c r="JA45" s="43"/>
      <c r="JK45" s="43"/>
      <c r="JL45" s="43"/>
      <c r="JM45" s="43"/>
      <c r="JN45" s="43"/>
      <c r="JO45" s="43"/>
      <c r="JP45" s="43"/>
      <c r="JU45" s="43"/>
      <c r="KE45" s="43"/>
      <c r="KF45" s="43"/>
      <c r="KG45" s="43"/>
      <c r="KH45" s="43"/>
      <c r="KI45" s="43"/>
      <c r="KJ45" s="43"/>
      <c r="KO45" s="43"/>
      <c r="KY45" s="43"/>
      <c r="KZ45" s="43"/>
      <c r="LA45" s="43"/>
      <c r="LB45" s="43"/>
      <c r="LC45" s="43"/>
      <c r="LD45" s="43"/>
      <c r="LI45" s="43"/>
      <c r="LS45" s="43"/>
      <c r="LT45" s="43"/>
      <c r="LU45" s="43"/>
      <c r="LV45" s="43"/>
      <c r="LW45" s="43"/>
      <c r="LX45" s="43"/>
      <c r="MC45" s="43"/>
      <c r="MM45" s="43"/>
    </row>
    <row r="122" spans="3:86" x14ac:dyDescent="0.25">
      <c r="C122" s="43"/>
      <c r="D122" s="43"/>
      <c r="E122" s="43"/>
      <c r="F122" s="43"/>
      <c r="AF122" s="43"/>
      <c r="AG122" s="43"/>
      <c r="AH122" s="43"/>
      <c r="AI122" s="43"/>
      <c r="AJ122" s="43"/>
      <c r="AZ122" s="43"/>
      <c r="BA122" s="43"/>
      <c r="BB122" s="43"/>
      <c r="BC122" s="43"/>
      <c r="BD122" s="43"/>
      <c r="CD122" s="43"/>
      <c r="CE122" s="43"/>
      <c r="CF122" s="43"/>
      <c r="CG122" s="43"/>
      <c r="CH122" s="43"/>
    </row>
  </sheetData>
  <mergeCells count="37">
    <mergeCell ref="I9:J9"/>
    <mergeCell ref="KW7:KX7"/>
    <mergeCell ref="LG7:LH7"/>
    <mergeCell ref="LQ7:LR7"/>
    <mergeCell ref="MA7:MB7"/>
    <mergeCell ref="GG7:GH7"/>
    <mergeCell ref="GQ7:GR7"/>
    <mergeCell ref="HA7:HB7"/>
    <mergeCell ref="HK7:HL7"/>
    <mergeCell ref="HU7:HV7"/>
    <mergeCell ref="IE7:IF7"/>
    <mergeCell ref="DY7:DZ7"/>
    <mergeCell ref="EI7:EJ7"/>
    <mergeCell ref="ES7:ET7"/>
    <mergeCell ref="FC7:FD7"/>
    <mergeCell ref="FM7:FN7"/>
    <mergeCell ref="MK7:ML7"/>
    <mergeCell ref="MU7:MV7"/>
    <mergeCell ref="IO7:IP7"/>
    <mergeCell ref="IY7:IZ7"/>
    <mergeCell ref="JI7:JJ7"/>
    <mergeCell ref="JS7:JT7"/>
    <mergeCell ref="KC7:KD7"/>
    <mergeCell ref="KM7:KN7"/>
    <mergeCell ref="FW7:FX7"/>
    <mergeCell ref="BQ7:BR7"/>
    <mergeCell ref="CA7:CB7"/>
    <mergeCell ref="CK7:CL7"/>
    <mergeCell ref="CU7:CV7"/>
    <mergeCell ref="DE7:DF7"/>
    <mergeCell ref="DO7:DP7"/>
    <mergeCell ref="BG7:BH7"/>
    <mergeCell ref="I7:J7"/>
    <mergeCell ref="S7:T7"/>
    <mergeCell ref="AC7:AD7"/>
    <mergeCell ref="AM7:AN7"/>
    <mergeCell ref="AW7:AX7"/>
  </mergeCells>
  <printOptions horizontalCentered="1"/>
  <pageMargins left="0.55118110236220474" right="0.51181102362204722" top="0.74803149606299213" bottom="0.74803149606299213" header="0.51181102362204722" footer="0.51181102362204722"/>
  <pageSetup paperSize="9" scale="75" orientation="portrait" horizontalDpi="1200" verticalDpi="1200" r:id="rId1"/>
  <headerFooter alignWithMargins="0">
    <oddFooter>&amp;L&amp;F - &amp;A&amp;RNDC forClient</oddFooter>
  </headerFooter>
  <colBreaks count="22" manualBreakCount="22">
    <brk id="20" max="1048575" man="1"/>
    <brk id="39" max="1048575" man="1"/>
    <brk id="49" max="1048575" man="1"/>
    <brk id="69" max="1048575" man="1"/>
    <brk id="79" max="1048575" man="1"/>
    <brk id="89" max="1048575" man="1"/>
    <brk id="99" max="1048575" man="1"/>
    <brk id="109" max="1048575" man="1"/>
    <brk id="129" max="1048575" man="1"/>
    <brk id="139" max="1048575" man="1"/>
    <brk id="149" max="1048575" man="1"/>
    <brk id="159" max="1048575" man="1"/>
    <brk id="169" max="1048575" man="1"/>
    <brk id="189" max="1048575" man="1"/>
    <brk id="249" max="1048575" man="1"/>
    <brk id="259" max="1048575" man="1"/>
    <brk id="269" max="1048575" man="1"/>
    <brk id="279" max="1048575" man="1"/>
    <brk id="289" max="1048575" man="1"/>
    <brk id="299" max="1048575" man="1"/>
    <brk id="309" max="1048575" man="1"/>
    <brk id="319" max="10485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A42"/>
  <sheetViews>
    <sheetView zoomScale="85" zoomScaleNormal="85" workbookViewId="0"/>
  </sheetViews>
  <sheetFormatPr defaultColWidth="9.140625" defaultRowHeight="13.5" x14ac:dyDescent="0.25"/>
  <cols>
    <col min="1" max="3" width="6.85546875" style="14" customWidth="1"/>
    <col min="4" max="4" width="7" style="14" customWidth="1"/>
    <col min="5" max="5" width="6.7109375" style="14" customWidth="1"/>
    <col min="6" max="16" width="7" style="14" customWidth="1"/>
    <col min="17" max="17" width="11" style="14" customWidth="1"/>
    <col min="18" max="23" width="7" style="14" customWidth="1"/>
    <col min="24" max="48" width="7.5703125" style="14" customWidth="1"/>
    <col min="49" max="53" width="7" style="14" customWidth="1"/>
    <col min="54" max="16384" width="9.140625" style="14"/>
  </cols>
  <sheetData>
    <row r="1" spans="1:53" ht="14.25" thickBot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/>
      <c r="V1" s="11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3"/>
    </row>
    <row r="2" spans="1:53" ht="14.25" thickTop="1" x14ac:dyDescent="0.25">
      <c r="A2" s="15"/>
      <c r="Q2" s="16" t="s">
        <v>41</v>
      </c>
      <c r="R2" s="44"/>
      <c r="S2" s="44"/>
      <c r="T2" s="44"/>
      <c r="U2" s="17"/>
      <c r="V2" s="15"/>
      <c r="W2" s="18"/>
      <c r="X2" s="137" t="s">
        <v>42</v>
      </c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41"/>
      <c r="AW2" s="18"/>
      <c r="AX2" s="45"/>
      <c r="AY2" s="45"/>
      <c r="AZ2" s="45"/>
      <c r="BA2" s="17"/>
    </row>
    <row r="3" spans="1:53" ht="14.25" thickBot="1" x14ac:dyDescent="0.3">
      <c r="A3" s="15"/>
      <c r="Q3" s="46" t="s">
        <v>94</v>
      </c>
      <c r="R3" s="46"/>
      <c r="S3" s="46"/>
      <c r="T3" s="44"/>
      <c r="U3" s="17"/>
      <c r="V3" s="15"/>
      <c r="W3" s="82" t="s">
        <v>29</v>
      </c>
      <c r="X3" s="19" t="s">
        <v>43</v>
      </c>
      <c r="Y3" s="20" t="s">
        <v>44</v>
      </c>
      <c r="Z3" s="20" t="s">
        <v>68</v>
      </c>
      <c r="AA3" s="20" t="s">
        <v>95</v>
      </c>
      <c r="AB3" s="20" t="s">
        <v>69</v>
      </c>
      <c r="AC3" s="20" t="s">
        <v>70</v>
      </c>
      <c r="AD3" s="20" t="s">
        <v>71</v>
      </c>
      <c r="AE3" s="20" t="s">
        <v>72</v>
      </c>
      <c r="AF3" s="20" t="s">
        <v>96</v>
      </c>
      <c r="AG3" s="20" t="s">
        <v>73</v>
      </c>
      <c r="AH3" s="20" t="s">
        <v>74</v>
      </c>
      <c r="AI3" s="20" t="s">
        <v>75</v>
      </c>
      <c r="AJ3" s="20" t="s">
        <v>76</v>
      </c>
      <c r="AK3" s="20" t="s">
        <v>97</v>
      </c>
      <c r="AL3" s="20" t="s">
        <v>77</v>
      </c>
      <c r="AM3" s="20" t="s">
        <v>78</v>
      </c>
      <c r="AN3" s="20" t="s">
        <v>79</v>
      </c>
      <c r="AO3" s="20" t="s">
        <v>80</v>
      </c>
      <c r="AP3" s="20" t="s">
        <v>98</v>
      </c>
      <c r="AQ3" s="20" t="s">
        <v>81</v>
      </c>
      <c r="AR3" s="20" t="s">
        <v>99</v>
      </c>
      <c r="AS3" s="20" t="s">
        <v>100</v>
      </c>
      <c r="AT3" s="20" t="s">
        <v>101</v>
      </c>
      <c r="AU3" s="20" t="s">
        <v>102</v>
      </c>
      <c r="AV3" s="90" t="s">
        <v>103</v>
      </c>
      <c r="AW3" s="82" t="s">
        <v>37</v>
      </c>
      <c r="AX3" s="36"/>
      <c r="AY3" s="36"/>
      <c r="AZ3" s="36"/>
      <c r="BA3" s="17"/>
    </row>
    <row r="4" spans="1:53" ht="14.25" thickTop="1" x14ac:dyDescent="0.25">
      <c r="A4" s="15"/>
      <c r="I4" s="24"/>
      <c r="K4" s="28" t="s">
        <v>46</v>
      </c>
      <c r="L4" s="29" t="s">
        <v>16</v>
      </c>
      <c r="M4" s="29" t="s">
        <v>15</v>
      </c>
      <c r="N4" s="29" t="s">
        <v>14</v>
      </c>
      <c r="O4" s="29" t="s">
        <v>58</v>
      </c>
      <c r="P4" s="29" t="s">
        <v>83</v>
      </c>
      <c r="Q4" s="47">
        <v>0.33333333333333331</v>
      </c>
      <c r="R4" s="46"/>
      <c r="S4" s="46"/>
      <c r="T4" s="44"/>
      <c r="U4" s="17"/>
      <c r="V4" s="15"/>
      <c r="W4" s="48">
        <v>0.29166666666666669</v>
      </c>
      <c r="X4" s="49">
        <f>'Site 4'!AM17</f>
        <v>32</v>
      </c>
      <c r="Y4" s="22">
        <f>'Site 4'!AC17</f>
        <v>323</v>
      </c>
      <c r="Z4" s="22">
        <f>'Site 4'!S17</f>
        <v>172</v>
      </c>
      <c r="AA4" s="22">
        <f>'Site 4'!I17</f>
        <v>371</v>
      </c>
      <c r="AB4" s="22">
        <f>'Site 4'!AW17</f>
        <v>0</v>
      </c>
      <c r="AC4" s="22">
        <f>'Site 4'!BG17</f>
        <v>111</v>
      </c>
      <c r="AD4" s="22">
        <f>'Site 4'!CK17</f>
        <v>37</v>
      </c>
      <c r="AE4" s="22">
        <f>'Site 4'!CA17</f>
        <v>191</v>
      </c>
      <c r="AF4" s="22">
        <f>'Site 4'!BQ17</f>
        <v>569</v>
      </c>
      <c r="AG4" s="22">
        <f>'Site 4'!CU17</f>
        <v>0</v>
      </c>
      <c r="AH4" s="22">
        <f>'Site 4'!DO17</f>
        <v>287</v>
      </c>
      <c r="AI4" s="22">
        <f>'Site 4'!DE17</f>
        <v>46</v>
      </c>
      <c r="AJ4" s="22">
        <f>'Site 4'!EI17</f>
        <v>203</v>
      </c>
      <c r="AK4" s="22">
        <f>'Site 4'!DY17</f>
        <v>0</v>
      </c>
      <c r="AL4" s="22">
        <f>'Site 4'!ES17</f>
        <v>0</v>
      </c>
      <c r="AM4" s="22">
        <f>'Site 4'!FW17</f>
        <v>197</v>
      </c>
      <c r="AN4" s="22">
        <f>'Site 4'!FM17</f>
        <v>91</v>
      </c>
      <c r="AO4" s="22">
        <f>'Site 4'!FC17</f>
        <v>544</v>
      </c>
      <c r="AP4" s="22">
        <f>'Site 4'!GG17</f>
        <v>484</v>
      </c>
      <c r="AQ4" s="22">
        <f>'Site 4'!GQ17</f>
        <v>1</v>
      </c>
      <c r="AR4" s="22">
        <f>'Site 4'!IE17</f>
        <v>365</v>
      </c>
      <c r="AS4" s="22">
        <f>'Site 4'!HU17</f>
        <v>677</v>
      </c>
      <c r="AT4" s="22">
        <f>'Site 4'!HK17</f>
        <v>0</v>
      </c>
      <c r="AU4" s="22">
        <f>'Site 4'!HA17</f>
        <v>705</v>
      </c>
      <c r="AV4" s="91">
        <f>'Site 4'!IO17</f>
        <v>0</v>
      </c>
      <c r="AW4" s="23">
        <f>SUM(X4:AV4)</f>
        <v>5406</v>
      </c>
      <c r="AX4" s="37"/>
      <c r="AY4" s="37"/>
      <c r="AZ4" s="37"/>
      <c r="BA4" s="17"/>
    </row>
    <row r="5" spans="1:53" ht="15" x14ac:dyDescent="0.25">
      <c r="A5" s="15"/>
      <c r="I5" s="24"/>
      <c r="J5" s="25" t="s">
        <v>45</v>
      </c>
      <c r="K5" s="30">
        <f>Q4</f>
        <v>0.33333333333333331</v>
      </c>
      <c r="L5" s="31">
        <f>VLOOKUP($K$5,$W$3:$AV$15,6,FALSE)</f>
        <v>0</v>
      </c>
      <c r="M5" s="31">
        <f>VLOOKUP($K$5,$W$3:$AV$15,2,FALSE)</f>
        <v>41</v>
      </c>
      <c r="N5" s="31">
        <f>VLOOKUP($K$5,$W$3:$AV$15,3,FALSE)</f>
        <v>290</v>
      </c>
      <c r="O5" s="31">
        <f>VLOOKUP($K$5,$W$3:$AV$15,4,FALSE)</f>
        <v>235</v>
      </c>
      <c r="P5" s="31">
        <f>VLOOKUP($K$5,$W$3:$AV$15,5,FALSE)</f>
        <v>344</v>
      </c>
      <c r="Q5" s="96" t="s">
        <v>104</v>
      </c>
      <c r="R5" s="46"/>
      <c r="S5" s="46"/>
      <c r="T5" s="44"/>
      <c r="U5" s="17"/>
      <c r="V5" s="15"/>
      <c r="W5" s="21">
        <v>0.33333333333333331</v>
      </c>
      <c r="X5" s="50">
        <f>'Site 4'!AM22</f>
        <v>41</v>
      </c>
      <c r="Y5" s="10">
        <f>'Site 4'!AC22</f>
        <v>290</v>
      </c>
      <c r="Z5" s="10">
        <f>'Site 4'!S22</f>
        <v>235</v>
      </c>
      <c r="AA5" s="10">
        <f>'Site 4'!I22</f>
        <v>344</v>
      </c>
      <c r="AB5" s="10">
        <f>'Site 4'!AW22</f>
        <v>0</v>
      </c>
      <c r="AC5" s="10">
        <f>'Site 4'!BG22</f>
        <v>93</v>
      </c>
      <c r="AD5" s="10">
        <f>'Site 4'!CK22</f>
        <v>71</v>
      </c>
      <c r="AE5" s="10">
        <f>'Site 4'!CA22</f>
        <v>234</v>
      </c>
      <c r="AF5" s="10">
        <f>'Site 4'!BQ22</f>
        <v>502</v>
      </c>
      <c r="AG5" s="10">
        <f>'Site 4'!CU22</f>
        <v>0</v>
      </c>
      <c r="AH5" s="10">
        <f>'Site 4'!DO22</f>
        <v>345</v>
      </c>
      <c r="AI5" s="10">
        <f>'Site 4'!DE22</f>
        <v>133</v>
      </c>
      <c r="AJ5" s="10">
        <f>'Site 4'!EI22</f>
        <v>329</v>
      </c>
      <c r="AK5" s="10">
        <f>'Site 4'!DY22</f>
        <v>1</v>
      </c>
      <c r="AL5" s="10">
        <f>'Site 4'!ES22</f>
        <v>0</v>
      </c>
      <c r="AM5" s="10">
        <f>'Site 4'!FW22</f>
        <v>212</v>
      </c>
      <c r="AN5" s="10">
        <f>'Site 4'!FM22</f>
        <v>113</v>
      </c>
      <c r="AO5" s="10">
        <f>'Site 4'!FC22</f>
        <v>502</v>
      </c>
      <c r="AP5" s="10">
        <f>'Site 4'!GG22</f>
        <v>399</v>
      </c>
      <c r="AQ5" s="10">
        <f>'Site 4'!GQ22</f>
        <v>2</v>
      </c>
      <c r="AR5" s="10">
        <f>'Site 4'!IE22</f>
        <v>409</v>
      </c>
      <c r="AS5" s="10">
        <f>'Site 4'!HU22</f>
        <v>650</v>
      </c>
      <c r="AT5" s="10">
        <f>'Site 4'!HK22</f>
        <v>1</v>
      </c>
      <c r="AU5" s="10">
        <f>'Site 4'!HA22</f>
        <v>705</v>
      </c>
      <c r="AV5" s="92">
        <f>'Site 4'!IO22</f>
        <v>0</v>
      </c>
      <c r="AW5" s="26">
        <f t="shared" ref="AW5:AW9" si="0">SUM(X5:AV5)</f>
        <v>5611</v>
      </c>
      <c r="AX5" s="37"/>
      <c r="AY5" s="37"/>
      <c r="AZ5" s="37"/>
      <c r="BA5" s="17"/>
    </row>
    <row r="6" spans="1:53" ht="15" x14ac:dyDescent="0.25">
      <c r="A6" s="15"/>
      <c r="I6" s="24"/>
      <c r="J6" s="24"/>
      <c r="K6" s="30">
        <f>Q6</f>
        <v>0.66666666666666663</v>
      </c>
      <c r="L6" s="31">
        <f>VLOOKUP($K$6,$W$3:$AV$15,6,FALSE)</f>
        <v>0</v>
      </c>
      <c r="M6" s="31">
        <f>VLOOKUP($K$6,$W$3:$AV$15,2,FALSE)</f>
        <v>33</v>
      </c>
      <c r="N6" s="31">
        <f>VLOOKUP($K$6,$W$3:$AV$15,3,FALSE)</f>
        <v>310</v>
      </c>
      <c r="O6" s="31">
        <f>VLOOKUP($K$6,$W$3:$AV$15,4,FALSE)</f>
        <v>185</v>
      </c>
      <c r="P6" s="31">
        <f>VLOOKUP($K$6,$W$3:$AV$15,5,FALSE)</f>
        <v>552</v>
      </c>
      <c r="Q6" s="97">
        <v>0.66666666666666663</v>
      </c>
      <c r="R6" s="46"/>
      <c r="S6" s="46"/>
      <c r="T6" s="44"/>
      <c r="U6" s="17"/>
      <c r="V6" s="15"/>
      <c r="W6" s="21">
        <v>0.375</v>
      </c>
      <c r="X6" s="50">
        <f>'Site 4'!AM27</f>
        <v>27</v>
      </c>
      <c r="Y6" s="10">
        <f>'Site 4'!AC27</f>
        <v>181</v>
      </c>
      <c r="Z6" s="10">
        <f>'Site 4'!S27</f>
        <v>175</v>
      </c>
      <c r="AA6" s="10">
        <f>'Site 4'!I27</f>
        <v>248</v>
      </c>
      <c r="AB6" s="10">
        <f>'Site 4'!AW27</f>
        <v>0</v>
      </c>
      <c r="AC6" s="10">
        <f>'Site 4'!BG27</f>
        <v>100</v>
      </c>
      <c r="AD6" s="10">
        <f>'Site 4'!CK27</f>
        <v>40</v>
      </c>
      <c r="AE6" s="10">
        <f>'Site 4'!CA27</f>
        <v>150</v>
      </c>
      <c r="AF6" s="10">
        <f>'Site 4'!BQ27</f>
        <v>384</v>
      </c>
      <c r="AG6" s="10">
        <f>'Site 4'!CU27</f>
        <v>0</v>
      </c>
      <c r="AH6" s="10">
        <f>'Site 4'!DO27</f>
        <v>248</v>
      </c>
      <c r="AI6" s="10">
        <f>'Site 4'!DE27</f>
        <v>56</v>
      </c>
      <c r="AJ6" s="10">
        <f>'Site 4'!EI27</f>
        <v>208</v>
      </c>
      <c r="AK6" s="10">
        <f>'Site 4'!DY27</f>
        <v>0</v>
      </c>
      <c r="AL6" s="10">
        <f>'Site 4'!ES27</f>
        <v>0</v>
      </c>
      <c r="AM6" s="10">
        <f>'Site 4'!FW27</f>
        <v>153</v>
      </c>
      <c r="AN6" s="10">
        <f>'Site 4'!FM27</f>
        <v>107</v>
      </c>
      <c r="AO6" s="10">
        <f>'Site 4'!FC27</f>
        <v>356</v>
      </c>
      <c r="AP6" s="10">
        <f>'Site 4'!GG27</f>
        <v>387</v>
      </c>
      <c r="AQ6" s="10">
        <f>'Site 4'!GQ27</f>
        <v>3</v>
      </c>
      <c r="AR6" s="10">
        <f>'Site 4'!IE27</f>
        <v>282</v>
      </c>
      <c r="AS6" s="10">
        <f>'Site 4'!HU27</f>
        <v>386</v>
      </c>
      <c r="AT6" s="10">
        <f>'Site 4'!HK27</f>
        <v>0</v>
      </c>
      <c r="AU6" s="10">
        <f>'Site 4'!HA27</f>
        <v>584</v>
      </c>
      <c r="AV6" s="92">
        <f>'Site 4'!IO27</f>
        <v>0</v>
      </c>
      <c r="AW6" s="26">
        <f t="shared" si="0"/>
        <v>4075</v>
      </c>
      <c r="AX6" s="37"/>
      <c r="AY6" s="37"/>
      <c r="AZ6" s="37"/>
      <c r="BA6" s="17"/>
    </row>
    <row r="7" spans="1:53" x14ac:dyDescent="0.25">
      <c r="A7" s="28" t="s">
        <v>46</v>
      </c>
      <c r="B7" s="29" t="s">
        <v>17</v>
      </c>
      <c r="C7" s="29" t="s">
        <v>84</v>
      </c>
      <c r="D7" s="29" t="s">
        <v>59</v>
      </c>
      <c r="E7" s="29" t="s">
        <v>18</v>
      </c>
      <c r="F7" s="29" t="s">
        <v>19</v>
      </c>
      <c r="I7" s="24"/>
      <c r="J7" s="24"/>
      <c r="K7" s="24"/>
      <c r="L7" s="24"/>
      <c r="M7" s="24"/>
      <c r="N7" s="24"/>
      <c r="O7" s="24"/>
      <c r="Q7" s="27"/>
      <c r="R7" s="27"/>
      <c r="S7" s="27"/>
      <c r="U7" s="17"/>
      <c r="V7" s="15"/>
      <c r="W7" s="21">
        <v>0.66666666666666663</v>
      </c>
      <c r="X7" s="50">
        <f>'Site 4'!AM32</f>
        <v>33</v>
      </c>
      <c r="Y7" s="10">
        <f>'Site 4'!AC32</f>
        <v>310</v>
      </c>
      <c r="Z7" s="10">
        <f>'Site 4'!S32</f>
        <v>185</v>
      </c>
      <c r="AA7" s="10">
        <f>'Site 4'!I32</f>
        <v>552</v>
      </c>
      <c r="AB7" s="10">
        <f>'Site 4'!AW32</f>
        <v>0</v>
      </c>
      <c r="AC7" s="10">
        <f>'Site 4'!BG32</f>
        <v>88</v>
      </c>
      <c r="AD7" s="10">
        <f>'Site 4'!CK32</f>
        <v>45</v>
      </c>
      <c r="AE7" s="10">
        <f>'Site 4'!CA32</f>
        <v>225</v>
      </c>
      <c r="AF7" s="10">
        <f>'Site 4'!BQ32</f>
        <v>537</v>
      </c>
      <c r="AG7" s="10">
        <f>'Site 4'!CU32</f>
        <v>0</v>
      </c>
      <c r="AH7" s="10">
        <f>'Site 4'!DO32</f>
        <v>302</v>
      </c>
      <c r="AI7" s="10">
        <f>'Site 4'!DE32</f>
        <v>61</v>
      </c>
      <c r="AJ7" s="10">
        <f>'Site 4'!EI32</f>
        <v>255</v>
      </c>
      <c r="AK7" s="10">
        <f>'Site 4'!DY32</f>
        <v>1</v>
      </c>
      <c r="AL7" s="10">
        <f>'Site 4'!ES32</f>
        <v>0</v>
      </c>
      <c r="AM7" s="10">
        <f>'Site 4'!FW32</f>
        <v>200</v>
      </c>
      <c r="AN7" s="10">
        <f>'Site 4'!FM32</f>
        <v>118</v>
      </c>
      <c r="AO7" s="10">
        <f>'Site 4'!FC32</f>
        <v>399</v>
      </c>
      <c r="AP7" s="10">
        <f>'Site 4'!GG32</f>
        <v>728</v>
      </c>
      <c r="AQ7" s="10">
        <f>'Site 4'!GQ32</f>
        <v>2</v>
      </c>
      <c r="AR7" s="10">
        <f>'Site 4'!IE32</f>
        <v>265</v>
      </c>
      <c r="AS7" s="10">
        <f>'Site 4'!HU32</f>
        <v>461</v>
      </c>
      <c r="AT7" s="10">
        <f>'Site 4'!HK32</f>
        <v>0</v>
      </c>
      <c r="AU7" s="10">
        <f>'Site 4'!HA32</f>
        <v>581</v>
      </c>
      <c r="AV7" s="92">
        <f>'Site 4'!IO32</f>
        <v>0</v>
      </c>
      <c r="AW7" s="26">
        <f t="shared" si="0"/>
        <v>5348</v>
      </c>
      <c r="AX7" s="37"/>
      <c r="AY7" s="37"/>
      <c r="AZ7" s="37"/>
      <c r="BA7" s="17"/>
    </row>
    <row r="8" spans="1:53" x14ac:dyDescent="0.25">
      <c r="A8" s="30">
        <f>K5</f>
        <v>0.33333333333333331</v>
      </c>
      <c r="B8" s="31">
        <f>VLOOKUP($K$5,$W$3:$AV$15,7,FALSE)</f>
        <v>93</v>
      </c>
      <c r="C8" s="31">
        <f>VLOOKUP($K$5,$W$3:$AV$15,10,FALSE)</f>
        <v>502</v>
      </c>
      <c r="D8" s="31">
        <f>VLOOKUP($K$5,$W$3:$AV$15,9,FALSE)</f>
        <v>234</v>
      </c>
      <c r="E8" s="31">
        <f>VLOOKUP($K$5,$W$3:$AV$15,8,FALSE)</f>
        <v>71</v>
      </c>
      <c r="F8" s="31">
        <f>VLOOKUP($K$5,$W$3:$AV$15,11,FALSE)</f>
        <v>0</v>
      </c>
      <c r="G8" s="24" t="s">
        <v>48</v>
      </c>
      <c r="I8" s="24"/>
      <c r="J8" s="24"/>
      <c r="K8" s="28" t="s">
        <v>38</v>
      </c>
      <c r="L8" s="29" t="s">
        <v>16</v>
      </c>
      <c r="M8" s="29" t="s">
        <v>15</v>
      </c>
      <c r="N8" s="29" t="s">
        <v>14</v>
      </c>
      <c r="O8" s="29" t="s">
        <v>58</v>
      </c>
      <c r="P8" s="29" t="s">
        <v>83</v>
      </c>
      <c r="Q8" s="27"/>
      <c r="R8" s="27"/>
      <c r="S8" s="27"/>
      <c r="U8" s="17"/>
      <c r="V8" s="15"/>
      <c r="W8" s="21">
        <v>0.70833333333333337</v>
      </c>
      <c r="X8" s="50">
        <f>'Site 4'!AM37</f>
        <v>29</v>
      </c>
      <c r="Y8" s="10">
        <f>'Site 4'!AC37</f>
        <v>333</v>
      </c>
      <c r="Z8" s="10">
        <f>'Site 4'!S37</f>
        <v>143</v>
      </c>
      <c r="AA8" s="10">
        <f>'Site 4'!I37</f>
        <v>482</v>
      </c>
      <c r="AB8" s="10">
        <f>'Site 4'!AW37</f>
        <v>0</v>
      </c>
      <c r="AC8" s="10">
        <f>'Site 4'!BG37</f>
        <v>113</v>
      </c>
      <c r="AD8" s="10">
        <f>'Site 4'!CK37</f>
        <v>25</v>
      </c>
      <c r="AE8" s="10">
        <f>'Site 4'!CA37</f>
        <v>265</v>
      </c>
      <c r="AF8" s="10">
        <f>'Site 4'!BQ37</f>
        <v>521</v>
      </c>
      <c r="AG8" s="10">
        <f>'Site 4'!CU37</f>
        <v>0</v>
      </c>
      <c r="AH8" s="10">
        <f>'Site 4'!DO37</f>
        <v>261</v>
      </c>
      <c r="AI8" s="10">
        <f>'Site 4'!DE37</f>
        <v>49</v>
      </c>
      <c r="AJ8" s="10">
        <f>'Site 4'!EI37</f>
        <v>176</v>
      </c>
      <c r="AK8" s="10">
        <f>'Site 4'!DY37</f>
        <v>2</v>
      </c>
      <c r="AL8" s="10">
        <f>'Site 4'!ES37</f>
        <v>0</v>
      </c>
      <c r="AM8" s="10">
        <f>'Site 4'!FW37</f>
        <v>206</v>
      </c>
      <c r="AN8" s="10">
        <f>'Site 4'!FM37</f>
        <v>118</v>
      </c>
      <c r="AO8" s="10">
        <f>'Site 4'!FC37</f>
        <v>319</v>
      </c>
      <c r="AP8" s="10">
        <f>'Site 4'!GG37</f>
        <v>672</v>
      </c>
      <c r="AQ8" s="10">
        <f>'Site 4'!GQ37</f>
        <v>4</v>
      </c>
      <c r="AR8" s="10">
        <f>'Site 4'!IE37</f>
        <v>236</v>
      </c>
      <c r="AS8" s="10">
        <f>'Site 4'!HU37</f>
        <v>473</v>
      </c>
      <c r="AT8" s="10">
        <f>'Site 4'!HK37</f>
        <v>1</v>
      </c>
      <c r="AU8" s="10">
        <f>'Site 4'!HA37</f>
        <v>584</v>
      </c>
      <c r="AV8" s="92">
        <f>'Site 4'!IO37</f>
        <v>0</v>
      </c>
      <c r="AW8" s="26">
        <f t="shared" si="0"/>
        <v>5012</v>
      </c>
      <c r="AX8" s="37"/>
      <c r="AY8" s="37"/>
      <c r="AZ8" s="37"/>
      <c r="BA8" s="17"/>
    </row>
    <row r="9" spans="1:53" ht="14.25" thickBot="1" x14ac:dyDescent="0.3">
      <c r="A9" s="30">
        <f>K6</f>
        <v>0.66666666666666663</v>
      </c>
      <c r="B9" s="31">
        <f>VLOOKUP($K$6,$W$3:$AV$15,7,FALSE)</f>
        <v>88</v>
      </c>
      <c r="C9" s="31">
        <f>VLOOKUP($K$6,$W$3:$AV$15,10,FALSE)</f>
        <v>537</v>
      </c>
      <c r="D9" s="31">
        <f>VLOOKUP($K$6,$W$3:$AV$15,9,FALSE)</f>
        <v>225</v>
      </c>
      <c r="E9" s="31">
        <f>VLOOKUP($K$6,$W$3:$AV$15,8,FALSE)</f>
        <v>45</v>
      </c>
      <c r="F9" s="31">
        <f>VLOOKUP($K$6,$W$3:$AV$15,11,FALSE)</f>
        <v>0</v>
      </c>
      <c r="J9" s="24"/>
      <c r="K9" s="30">
        <f>K5</f>
        <v>0.33333333333333331</v>
      </c>
      <c r="L9" s="31">
        <f>VLOOKUP($K$5,$W$20:$AV$32,6,FALSE)</f>
        <v>0</v>
      </c>
      <c r="M9" s="31">
        <f>VLOOKUP($K$5,$W$20:$AV$32,2,FALSE)</f>
        <v>41.5</v>
      </c>
      <c r="N9" s="31">
        <f>VLOOKUP($K$5,$W$20:$AV$32,3,FALSE)</f>
        <v>310.8</v>
      </c>
      <c r="O9" s="31">
        <f>VLOOKUP($K$5,$W$20:$AV$32,4,FALSE)</f>
        <v>250.3</v>
      </c>
      <c r="P9" s="31">
        <f>VLOOKUP($K$5,$W$20:$AV$32,5,FALSE)</f>
        <v>365</v>
      </c>
      <c r="Q9" s="27"/>
      <c r="R9" s="27"/>
      <c r="S9" s="27"/>
      <c r="U9" s="17"/>
      <c r="V9" s="15"/>
      <c r="W9" s="21">
        <v>0.75</v>
      </c>
      <c r="X9" s="50">
        <f>'Site 4'!AM42</f>
        <v>27</v>
      </c>
      <c r="Y9" s="10">
        <f>'Site 4'!AC42</f>
        <v>270</v>
      </c>
      <c r="Z9" s="10">
        <f>'Site 4'!S42</f>
        <v>183</v>
      </c>
      <c r="AA9" s="10">
        <f>'Site 4'!I42</f>
        <v>356</v>
      </c>
      <c r="AB9" s="10">
        <f>'Site 4'!AW42</f>
        <v>0</v>
      </c>
      <c r="AC9" s="10">
        <f>'Site 4'!BG42</f>
        <v>80</v>
      </c>
      <c r="AD9" s="10">
        <f>'Site 4'!CK42</f>
        <v>23</v>
      </c>
      <c r="AE9" s="10">
        <f>'Site 4'!CA42</f>
        <v>264</v>
      </c>
      <c r="AF9" s="10">
        <f>'Site 4'!BQ42</f>
        <v>361</v>
      </c>
      <c r="AG9" s="10">
        <f>'Site 4'!CU42</f>
        <v>0</v>
      </c>
      <c r="AH9" s="10">
        <f>'Site 4'!DO42</f>
        <v>341</v>
      </c>
      <c r="AI9" s="10">
        <f>'Site 4'!DE42</f>
        <v>76</v>
      </c>
      <c r="AJ9" s="10">
        <f>'Site 4'!EI42</f>
        <v>165</v>
      </c>
      <c r="AK9" s="10">
        <f>'Site 4'!DY42</f>
        <v>0</v>
      </c>
      <c r="AL9" s="10">
        <f>'Site 4'!ES42</f>
        <v>0</v>
      </c>
      <c r="AM9" s="10">
        <f>'Site 4'!FW42</f>
        <v>153</v>
      </c>
      <c r="AN9" s="10">
        <f>'Site 4'!FM42</f>
        <v>116</v>
      </c>
      <c r="AO9" s="10">
        <f>'Site 4'!FC42</f>
        <v>267</v>
      </c>
      <c r="AP9" s="10">
        <f>'Site 4'!GG42</f>
        <v>512</v>
      </c>
      <c r="AQ9" s="10">
        <f>'Site 4'!GQ42</f>
        <v>1</v>
      </c>
      <c r="AR9" s="10">
        <f>'Site 4'!IE42</f>
        <v>177</v>
      </c>
      <c r="AS9" s="10">
        <f>'Site 4'!HU42</f>
        <v>392</v>
      </c>
      <c r="AT9" s="10">
        <f>'Site 4'!HK42</f>
        <v>0</v>
      </c>
      <c r="AU9" s="10">
        <f>'Site 4'!HA42</f>
        <v>471</v>
      </c>
      <c r="AV9" s="92">
        <f>'Site 4'!IO42</f>
        <v>0</v>
      </c>
      <c r="AW9" s="26">
        <f t="shared" si="0"/>
        <v>4235</v>
      </c>
      <c r="AX9" s="37"/>
      <c r="AY9" s="37"/>
      <c r="AZ9" s="37"/>
      <c r="BA9" s="17"/>
    </row>
    <row r="10" spans="1:53" ht="15" thickTop="1" thickBot="1" x14ac:dyDescent="0.3">
      <c r="A10" s="24"/>
      <c r="B10" s="10"/>
      <c r="C10" s="10"/>
      <c r="J10" s="24"/>
      <c r="K10" s="30">
        <f>K6</f>
        <v>0.66666666666666663</v>
      </c>
      <c r="L10" s="31">
        <f>VLOOKUP($K$6,$W$20:$AV$32,6,FALSE)</f>
        <v>0</v>
      </c>
      <c r="M10" s="31">
        <f>VLOOKUP($K$6,$W$20:$AV$32,2,FALSE)</f>
        <v>34.5</v>
      </c>
      <c r="N10" s="31">
        <f>VLOOKUP($K$6,$W$20:$AV$32,3,FALSE)</f>
        <v>322.39999999999998</v>
      </c>
      <c r="O10" s="31">
        <f>VLOOKUP($K$6,$W$20:$AV$32,4,FALSE)</f>
        <v>189.2</v>
      </c>
      <c r="P10" s="31">
        <f>VLOOKUP($K$6,$W$20:$AV$32,5,FALSE)</f>
        <v>573.6</v>
      </c>
      <c r="Q10" s="27"/>
      <c r="R10" s="27"/>
      <c r="S10" s="27"/>
      <c r="U10" s="17"/>
      <c r="V10" s="15"/>
      <c r="W10" s="32" t="s">
        <v>47</v>
      </c>
      <c r="X10" s="33">
        <f>SUM(X4:X9)</f>
        <v>189</v>
      </c>
      <c r="Y10" s="34">
        <f t="shared" ref="Y10:AW10" si="1">SUM(Y4:Y9)</f>
        <v>1707</v>
      </c>
      <c r="Z10" s="34">
        <f t="shared" si="1"/>
        <v>1093</v>
      </c>
      <c r="AA10" s="34">
        <f t="shared" si="1"/>
        <v>2353</v>
      </c>
      <c r="AB10" s="34">
        <f t="shared" si="1"/>
        <v>0</v>
      </c>
      <c r="AC10" s="34">
        <f t="shared" si="1"/>
        <v>585</v>
      </c>
      <c r="AD10" s="34">
        <f t="shared" si="1"/>
        <v>241</v>
      </c>
      <c r="AE10" s="34">
        <f t="shared" si="1"/>
        <v>1329</v>
      </c>
      <c r="AF10" s="34">
        <f t="shared" si="1"/>
        <v>2874</v>
      </c>
      <c r="AG10" s="34">
        <f t="shared" si="1"/>
        <v>0</v>
      </c>
      <c r="AH10" s="34">
        <f t="shared" si="1"/>
        <v>1784</v>
      </c>
      <c r="AI10" s="34">
        <f t="shared" si="1"/>
        <v>421</v>
      </c>
      <c r="AJ10" s="34">
        <f t="shared" si="1"/>
        <v>1336</v>
      </c>
      <c r="AK10" s="34">
        <f t="shared" si="1"/>
        <v>4</v>
      </c>
      <c r="AL10" s="34">
        <f t="shared" si="1"/>
        <v>0</v>
      </c>
      <c r="AM10" s="34">
        <f t="shared" si="1"/>
        <v>1121</v>
      </c>
      <c r="AN10" s="34">
        <f t="shared" si="1"/>
        <v>663</v>
      </c>
      <c r="AO10" s="34">
        <f t="shared" si="1"/>
        <v>2387</v>
      </c>
      <c r="AP10" s="34">
        <f t="shared" si="1"/>
        <v>3182</v>
      </c>
      <c r="AQ10" s="34">
        <f t="shared" si="1"/>
        <v>13</v>
      </c>
      <c r="AR10" s="34">
        <f t="shared" si="1"/>
        <v>1734</v>
      </c>
      <c r="AS10" s="34">
        <f t="shared" si="1"/>
        <v>3039</v>
      </c>
      <c r="AT10" s="34">
        <f t="shared" si="1"/>
        <v>2</v>
      </c>
      <c r="AU10" s="34">
        <f t="shared" si="1"/>
        <v>3630</v>
      </c>
      <c r="AV10" s="51">
        <f t="shared" si="1"/>
        <v>0</v>
      </c>
      <c r="AW10" s="35">
        <f t="shared" si="1"/>
        <v>29687</v>
      </c>
      <c r="AX10" s="53"/>
      <c r="AY10" s="37"/>
      <c r="AZ10" s="37"/>
      <c r="BA10" s="17"/>
    </row>
    <row r="11" spans="1:53" ht="14.25" thickTop="1" x14ac:dyDescent="0.25">
      <c r="A11" s="28" t="s">
        <v>38</v>
      </c>
      <c r="B11" s="29" t="s">
        <v>17</v>
      </c>
      <c r="C11" s="29" t="s">
        <v>84</v>
      </c>
      <c r="D11" s="29" t="s">
        <v>59</v>
      </c>
      <c r="E11" s="29" t="s">
        <v>18</v>
      </c>
      <c r="F11" s="29" t="s">
        <v>19</v>
      </c>
      <c r="G11" s="24"/>
      <c r="J11" s="24"/>
      <c r="K11" s="24"/>
      <c r="L11" s="24"/>
      <c r="M11" s="24"/>
      <c r="N11" s="24"/>
      <c r="O11" s="24"/>
      <c r="Q11" s="27"/>
      <c r="R11" s="27"/>
      <c r="S11" s="27"/>
      <c r="U11" s="17"/>
      <c r="V11" s="15"/>
      <c r="AX11" s="53"/>
      <c r="AY11" s="37"/>
      <c r="AZ11" s="37"/>
      <c r="BA11" s="17"/>
    </row>
    <row r="12" spans="1:53" x14ac:dyDescent="0.25">
      <c r="A12" s="30">
        <f>K9</f>
        <v>0.33333333333333331</v>
      </c>
      <c r="B12" s="31">
        <f>VLOOKUP($K$5,$W$20:$AV$32,7,FALSE)</f>
        <v>94.5</v>
      </c>
      <c r="C12" s="31">
        <f>VLOOKUP($K$5,$W$20:$AV$32,10,FALSE)</f>
        <v>516.9</v>
      </c>
      <c r="D12" s="31">
        <f>VLOOKUP($K$5,$W$20:$AV$32,9,FALSE)</f>
        <v>238.8</v>
      </c>
      <c r="E12" s="31">
        <f>VLOOKUP($K$5,$W$20:$AV$32,8,FALSE)</f>
        <v>73</v>
      </c>
      <c r="F12" s="31">
        <f>VLOOKUP($K$5,$W$20:$AV$32,11,FALSE)</f>
        <v>0</v>
      </c>
      <c r="G12" s="30"/>
      <c r="J12" s="24"/>
      <c r="K12" s="24"/>
      <c r="L12" s="24"/>
      <c r="M12" s="24"/>
      <c r="N12" s="24"/>
      <c r="O12" s="24"/>
      <c r="Q12" s="27"/>
      <c r="R12" s="27"/>
      <c r="S12" s="27"/>
      <c r="U12" s="17"/>
      <c r="V12" s="15"/>
      <c r="AX12" s="37"/>
      <c r="AY12" s="37"/>
      <c r="AZ12" s="37"/>
      <c r="BA12" s="17"/>
    </row>
    <row r="13" spans="1:53" x14ac:dyDescent="0.25">
      <c r="A13" s="30">
        <f>K10</f>
        <v>0.66666666666666663</v>
      </c>
      <c r="B13" s="31">
        <f>VLOOKUP($K$6,$W$20:$AV$32,7,FALSE)</f>
        <v>87.9</v>
      </c>
      <c r="C13" s="31">
        <f>VLOOKUP($K$6,$W$20:$AV$32,10,FALSE)</f>
        <v>541.5</v>
      </c>
      <c r="D13" s="31">
        <f>VLOOKUP($K$6,$W$20:$AV$32,9,FALSE)</f>
        <v>225.4</v>
      </c>
      <c r="E13" s="31">
        <f>VLOOKUP($K$6,$W$20:$AV$32,8,FALSE)</f>
        <v>45</v>
      </c>
      <c r="F13" s="31">
        <f>VLOOKUP($K$6,$W$3:$AV$15,11,FALSE)</f>
        <v>0</v>
      </c>
      <c r="G13" s="30"/>
      <c r="I13" s="24"/>
      <c r="J13" s="24"/>
      <c r="K13" s="24"/>
      <c r="L13" s="24"/>
      <c r="M13" s="24"/>
      <c r="N13" s="24"/>
      <c r="O13" s="24"/>
      <c r="P13" s="28" t="s">
        <v>46</v>
      </c>
      <c r="Q13" s="29" t="s">
        <v>90</v>
      </c>
      <c r="R13" s="29" t="s">
        <v>91</v>
      </c>
      <c r="S13" s="29" t="s">
        <v>87</v>
      </c>
      <c r="T13" s="29" t="s">
        <v>88</v>
      </c>
      <c r="U13" s="29" t="s">
        <v>89</v>
      </c>
      <c r="V13" s="15"/>
      <c r="AX13" s="37"/>
      <c r="AY13" s="37"/>
      <c r="AZ13" s="37"/>
      <c r="BA13" s="17"/>
    </row>
    <row r="14" spans="1:53" x14ac:dyDescent="0.25">
      <c r="A14" s="15"/>
      <c r="F14" s="24"/>
      <c r="J14" s="24"/>
      <c r="K14" s="24"/>
      <c r="L14" s="24"/>
      <c r="M14" s="24"/>
      <c r="N14" s="24"/>
      <c r="O14" s="24"/>
      <c r="P14" s="30">
        <f>K5</f>
        <v>0.33333333333333331</v>
      </c>
      <c r="Q14" s="31">
        <f>VLOOKUP($K$5,$W$3:$AV$15,22,FALSE)</f>
        <v>409</v>
      </c>
      <c r="R14" s="31">
        <f>VLOOKUP($K$5,$W$3:$AV$15,26,FALSE)</f>
        <v>0</v>
      </c>
      <c r="S14" s="31">
        <f>VLOOKUP($K$5,$W$3:$AV$15,25,FALSE)</f>
        <v>705</v>
      </c>
      <c r="T14" s="31">
        <f>VLOOKUP($K$5,$W$3:$AV$15,24,FALSE)</f>
        <v>1</v>
      </c>
      <c r="U14" s="31">
        <f>VLOOKUP($K$5,$W$3:$AV$15,23,FALSE)</f>
        <v>650</v>
      </c>
      <c r="V14" s="15"/>
      <c r="AX14" s="37"/>
      <c r="AY14" s="37"/>
      <c r="AZ14" s="37"/>
      <c r="BA14" s="17"/>
    </row>
    <row r="15" spans="1:53" x14ac:dyDescent="0.25">
      <c r="A15" s="15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30">
        <f>K6</f>
        <v>0.66666666666666663</v>
      </c>
      <c r="Q15" s="31">
        <f>VLOOKUP($K$6,$W$3:$AV$15,22,FALSE)</f>
        <v>265</v>
      </c>
      <c r="R15" s="31">
        <f>VLOOKUP($K$6,$W$3:$AV$15,26,FALSE)</f>
        <v>0</v>
      </c>
      <c r="S15" s="31">
        <f>VLOOKUP($K$6,$W$3:$AV$15,25,FALSE)</f>
        <v>581</v>
      </c>
      <c r="T15" s="31">
        <f>VLOOKUP($K$6,$W$3:$AV$15,24,FALSE)</f>
        <v>0</v>
      </c>
      <c r="U15" s="31">
        <f>VLOOKUP($K$6,$W$3:$AV$15,23,FALSE)</f>
        <v>461</v>
      </c>
      <c r="V15" s="15"/>
      <c r="AX15" s="37"/>
      <c r="AY15" s="37"/>
      <c r="AZ15" s="37"/>
      <c r="BA15" s="17"/>
    </row>
    <row r="16" spans="1:53" x14ac:dyDescent="0.25">
      <c r="A16" s="15"/>
      <c r="F16" s="25" t="s">
        <v>57</v>
      </c>
      <c r="G16" s="24"/>
      <c r="H16" s="24"/>
      <c r="I16" s="24"/>
      <c r="J16" s="24"/>
      <c r="K16" s="24"/>
      <c r="L16" s="24"/>
      <c r="M16" s="24"/>
      <c r="N16" s="24"/>
      <c r="O16" s="24" t="s">
        <v>105</v>
      </c>
      <c r="Q16" s="27"/>
      <c r="R16" s="27"/>
      <c r="S16" s="27"/>
      <c r="U16" s="17"/>
      <c r="V16" s="15"/>
      <c r="AX16" s="53"/>
      <c r="AY16" s="60" t="s">
        <v>49</v>
      </c>
      <c r="AZ16" s="77">
        <v>0.29166666666666669</v>
      </c>
      <c r="BA16" s="77">
        <v>42563.416666666664</v>
      </c>
    </row>
    <row r="17" spans="1:53" x14ac:dyDescent="0.25">
      <c r="A17" s="15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8" t="s">
        <v>38</v>
      </c>
      <c r="Q17" s="29" t="s">
        <v>90</v>
      </c>
      <c r="R17" s="29" t="s">
        <v>91</v>
      </c>
      <c r="S17" s="29" t="s">
        <v>87</v>
      </c>
      <c r="T17" s="29" t="s">
        <v>88</v>
      </c>
      <c r="U17" s="29" t="s">
        <v>89</v>
      </c>
      <c r="V17" s="15"/>
      <c r="AX17" s="53"/>
      <c r="AY17" s="60" t="s">
        <v>50</v>
      </c>
      <c r="AZ17" s="78"/>
      <c r="BA17" s="78"/>
    </row>
    <row r="18" spans="1:53" ht="14.25" thickBot="1" x14ac:dyDescent="0.3">
      <c r="A18" s="15"/>
      <c r="F18" s="24"/>
      <c r="G18" s="24"/>
      <c r="H18" s="24"/>
      <c r="I18" s="24"/>
      <c r="J18" s="24"/>
      <c r="K18" s="24"/>
      <c r="L18" s="24"/>
      <c r="P18" s="30">
        <f>K9</f>
        <v>0.33333333333333331</v>
      </c>
      <c r="Q18" s="31">
        <f>VLOOKUP($K$5,$W$20:$AV$32,22,FALSE)</f>
        <v>419.29999999999995</v>
      </c>
      <c r="R18" s="31">
        <f>VLOOKUP($K$5,$W$20:$AV$32,26,FALSE)</f>
        <v>0</v>
      </c>
      <c r="S18" s="31">
        <f>VLOOKUP($K$5,$W$20:$AV$32,25,FALSE)</f>
        <v>719.9</v>
      </c>
      <c r="T18" s="31">
        <f>VLOOKUP($K$5,$W$20:$AV$32,24,FALSE)</f>
        <v>1</v>
      </c>
      <c r="U18" s="31">
        <f>VLOOKUP($K$5,$W$20:$AV$32,23,FALSE)</f>
        <v>663</v>
      </c>
      <c r="V18" s="15"/>
      <c r="AX18" s="53"/>
      <c r="AY18" s="60" t="s">
        <v>51</v>
      </c>
      <c r="AZ18" s="79">
        <v>42563.666666666664</v>
      </c>
      <c r="BA18" s="79">
        <v>0.79166666666666663</v>
      </c>
    </row>
    <row r="19" spans="1:53" ht="14.25" thickTop="1" x14ac:dyDescent="0.25">
      <c r="A19" s="15"/>
      <c r="J19" s="24"/>
      <c r="K19" s="24"/>
      <c r="L19" s="24"/>
      <c r="P19" s="30">
        <f>K10</f>
        <v>0.66666666666666663</v>
      </c>
      <c r="Q19" s="31">
        <f>VLOOKUP($K$6,$W$20:$AV$32,22,FALSE)</f>
        <v>275.2</v>
      </c>
      <c r="R19" s="31">
        <f>VLOOKUP($K$6,$W$20:$AV$32,26,FALSE)</f>
        <v>0</v>
      </c>
      <c r="S19" s="31">
        <f>VLOOKUP($K$6,$W$20:$AV$32,25,FALSE)</f>
        <v>590.4</v>
      </c>
      <c r="T19" s="31">
        <f>VLOOKUP($K$6,$W$20:$AV$32,24,FALSE)</f>
        <v>0</v>
      </c>
      <c r="U19" s="31">
        <f>VLOOKUP($K$6,$W$20:$AV$32,23,FALSE)</f>
        <v>467.3</v>
      </c>
      <c r="V19" s="15"/>
      <c r="W19" s="18"/>
      <c r="X19" s="137" t="s">
        <v>42</v>
      </c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41"/>
      <c r="AW19" s="18"/>
      <c r="AX19" s="53"/>
      <c r="AY19" s="53"/>
      <c r="AZ19" s="53"/>
      <c r="BA19" s="80"/>
    </row>
    <row r="20" spans="1:53" ht="14.25" thickBot="1" x14ac:dyDescent="0.3">
      <c r="A20" s="15"/>
      <c r="J20" s="24"/>
      <c r="K20" s="24"/>
      <c r="L20" s="24"/>
      <c r="S20" s="27"/>
      <c r="U20" s="17"/>
      <c r="V20" s="15"/>
      <c r="W20" s="82" t="s">
        <v>29</v>
      </c>
      <c r="X20" s="19" t="s">
        <v>43</v>
      </c>
      <c r="Y20" s="20" t="s">
        <v>44</v>
      </c>
      <c r="Z20" s="20" t="s">
        <v>68</v>
      </c>
      <c r="AA20" s="20" t="s">
        <v>95</v>
      </c>
      <c r="AB20" s="20" t="s">
        <v>69</v>
      </c>
      <c r="AC20" s="20" t="s">
        <v>70</v>
      </c>
      <c r="AD20" s="20" t="s">
        <v>71</v>
      </c>
      <c r="AE20" s="20" t="s">
        <v>72</v>
      </c>
      <c r="AF20" s="20" t="s">
        <v>96</v>
      </c>
      <c r="AG20" s="20" t="s">
        <v>73</v>
      </c>
      <c r="AH20" s="20" t="s">
        <v>74</v>
      </c>
      <c r="AI20" s="20" t="s">
        <v>75</v>
      </c>
      <c r="AJ20" s="20" t="s">
        <v>76</v>
      </c>
      <c r="AK20" s="20" t="s">
        <v>97</v>
      </c>
      <c r="AL20" s="20" t="s">
        <v>77</v>
      </c>
      <c r="AM20" s="20" t="s">
        <v>78</v>
      </c>
      <c r="AN20" s="20" t="s">
        <v>79</v>
      </c>
      <c r="AO20" s="20" t="s">
        <v>80</v>
      </c>
      <c r="AP20" s="20" t="s">
        <v>98</v>
      </c>
      <c r="AQ20" s="20" t="s">
        <v>81</v>
      </c>
      <c r="AR20" s="20" t="s">
        <v>99</v>
      </c>
      <c r="AS20" s="20" t="s">
        <v>100</v>
      </c>
      <c r="AT20" s="20" t="s">
        <v>101</v>
      </c>
      <c r="AU20" s="20" t="s">
        <v>102</v>
      </c>
      <c r="AV20" s="90" t="s">
        <v>103</v>
      </c>
      <c r="AW20" s="82" t="s">
        <v>38</v>
      </c>
      <c r="AX20" s="53"/>
      <c r="AY20" s="53"/>
      <c r="AZ20" s="53"/>
      <c r="BA20" s="80"/>
    </row>
    <row r="21" spans="1:53" ht="14.25" thickTop="1" x14ac:dyDescent="0.25">
      <c r="A21" s="15"/>
      <c r="J21" s="24"/>
      <c r="K21" s="24"/>
      <c r="L21" s="24"/>
      <c r="U21" s="17"/>
      <c r="V21" s="15"/>
      <c r="W21" s="93">
        <v>0.29166666666666669</v>
      </c>
      <c r="X21" s="49">
        <f>'Site 4'!AN17</f>
        <v>31.299999999999997</v>
      </c>
      <c r="Y21" s="22">
        <f>'Site 4'!AD17</f>
        <v>335.79999999999995</v>
      </c>
      <c r="Z21" s="22">
        <f>'Site 4'!T17</f>
        <v>180.10000000000002</v>
      </c>
      <c r="AA21" s="22">
        <f>'Site 4'!J17</f>
        <v>397.70000000000005</v>
      </c>
      <c r="AB21" s="22">
        <f>'Site 4'!AX17</f>
        <v>0</v>
      </c>
      <c r="AC21" s="22">
        <f>'Site 4'!BH17</f>
        <v>110.99999999999999</v>
      </c>
      <c r="AD21" s="22">
        <f>'Site 4'!CL17</f>
        <v>38.799999999999997</v>
      </c>
      <c r="AE21" s="22">
        <f>'Site 4'!CB17</f>
        <v>192.9</v>
      </c>
      <c r="AF21" s="22">
        <f>'Site 4'!BR17</f>
        <v>584</v>
      </c>
      <c r="AG21" s="22">
        <f>'Site 4'!CV17</f>
        <v>0</v>
      </c>
      <c r="AH21" s="22">
        <f>'Site 4'!DP17</f>
        <v>295.3</v>
      </c>
      <c r="AI21" s="22">
        <f>'Site 4'!DF17</f>
        <v>47</v>
      </c>
      <c r="AJ21" s="22">
        <f>'Site 4'!EJ17</f>
        <v>211.4</v>
      </c>
      <c r="AK21" s="22">
        <f>'Site 4'!DZ17</f>
        <v>0</v>
      </c>
      <c r="AL21" s="22">
        <f>'Site 4'!ET17</f>
        <v>0</v>
      </c>
      <c r="AM21" s="22">
        <f>'Site 4'!FX17</f>
        <v>206</v>
      </c>
      <c r="AN21" s="22">
        <f>'Site 4'!FN17</f>
        <v>92.4</v>
      </c>
      <c r="AO21" s="22">
        <f>'Site 4'!FD17</f>
        <v>557.9</v>
      </c>
      <c r="AP21" s="22">
        <f>'Site 4'!GH17</f>
        <v>505.20000000000005</v>
      </c>
      <c r="AQ21" s="22">
        <f>'Site 4'!GR17</f>
        <v>1</v>
      </c>
      <c r="AR21" s="22">
        <f>'Site 4'!IF17</f>
        <v>374.79999999999995</v>
      </c>
      <c r="AS21" s="22">
        <f>'Site 4'!HV17</f>
        <v>681.2</v>
      </c>
      <c r="AT21" s="22">
        <f>'Site 4'!HL17</f>
        <v>0</v>
      </c>
      <c r="AU21" s="22">
        <f>'Site 4'!HB17</f>
        <v>716.2</v>
      </c>
      <c r="AV21" s="22">
        <f>'Site 4'!IP17</f>
        <v>0</v>
      </c>
      <c r="AW21" s="23">
        <f>SUM(X21:AV21)</f>
        <v>5560</v>
      </c>
      <c r="AX21" s="81">
        <v>0.29166666666666669</v>
      </c>
      <c r="AY21" s="53"/>
      <c r="AZ21" s="53"/>
      <c r="BA21" s="80"/>
    </row>
    <row r="22" spans="1:53" x14ac:dyDescent="0.25">
      <c r="A22" s="15"/>
      <c r="J22" s="24"/>
      <c r="K22" s="24"/>
      <c r="M22" s="38"/>
      <c r="N22" s="38"/>
      <c r="P22" s="27"/>
      <c r="Q22" s="27"/>
      <c r="U22" s="17"/>
      <c r="V22" s="15"/>
      <c r="W22" s="94">
        <v>0.33333333333333331</v>
      </c>
      <c r="X22" s="50">
        <f>'Site 4'!AN22</f>
        <v>41.5</v>
      </c>
      <c r="Y22" s="10">
        <f>'Site 4'!AD22</f>
        <v>310.8</v>
      </c>
      <c r="Z22" s="10">
        <f>'Site 4'!T22</f>
        <v>250.3</v>
      </c>
      <c r="AA22" s="10">
        <f>'Site 4'!J22</f>
        <v>365</v>
      </c>
      <c r="AB22" s="10">
        <f>'Site 4'!AX22</f>
        <v>0</v>
      </c>
      <c r="AC22" s="10">
        <f>'Site 4'!BH22</f>
        <v>94.5</v>
      </c>
      <c r="AD22" s="10">
        <f>'Site 4'!CL22</f>
        <v>73</v>
      </c>
      <c r="AE22" s="10">
        <f>'Site 4'!CB22</f>
        <v>238.8</v>
      </c>
      <c r="AF22" s="10">
        <f>'Site 4'!BR22</f>
        <v>516.9</v>
      </c>
      <c r="AG22" s="10">
        <f>'Site 4'!CV22</f>
        <v>0</v>
      </c>
      <c r="AH22" s="10">
        <f>'Site 4'!DP22</f>
        <v>359.29999999999995</v>
      </c>
      <c r="AI22" s="10">
        <f>'Site 4'!DF22</f>
        <v>138</v>
      </c>
      <c r="AJ22" s="10">
        <f>'Site 4'!EJ22</f>
        <v>343.5</v>
      </c>
      <c r="AK22" s="10">
        <f>'Site 4'!DZ22</f>
        <v>1</v>
      </c>
      <c r="AL22" s="10">
        <f>'Site 4'!ET22</f>
        <v>0</v>
      </c>
      <c r="AM22" s="10">
        <f>'Site 4'!FX22</f>
        <v>214.6</v>
      </c>
      <c r="AN22" s="10">
        <f>'Site 4'!FN22</f>
        <v>116.4</v>
      </c>
      <c r="AO22" s="10">
        <f>'Site 4'!FD22</f>
        <v>523.1</v>
      </c>
      <c r="AP22" s="10">
        <f>'Site 4'!GH22</f>
        <v>420.70000000000005</v>
      </c>
      <c r="AQ22" s="10">
        <f>'Site 4'!GR22</f>
        <v>2</v>
      </c>
      <c r="AR22" s="10">
        <f>'Site 4'!IF22</f>
        <v>419.29999999999995</v>
      </c>
      <c r="AS22" s="10">
        <f>'Site 4'!HV22</f>
        <v>663</v>
      </c>
      <c r="AT22" s="10">
        <f>'Site 4'!HL22</f>
        <v>1</v>
      </c>
      <c r="AU22" s="10">
        <f>'Site 4'!HB22</f>
        <v>719.9</v>
      </c>
      <c r="AV22" s="10">
        <f>'Site 4'!IP22</f>
        <v>0</v>
      </c>
      <c r="AW22" s="26">
        <f t="shared" ref="AW22:AW27" si="2">SUM(X22:AV22)</f>
        <v>5812.5999999999995</v>
      </c>
      <c r="AX22" s="81">
        <v>0.33333333333333331</v>
      </c>
      <c r="AY22" s="53"/>
      <c r="AZ22" s="53"/>
      <c r="BA22" s="80"/>
    </row>
    <row r="23" spans="1:53" x14ac:dyDescent="0.25">
      <c r="A23" s="15"/>
      <c r="J23" s="24"/>
      <c r="K23" s="24"/>
      <c r="L23" s="28" t="s">
        <v>46</v>
      </c>
      <c r="M23" s="29" t="s">
        <v>86</v>
      </c>
      <c r="N23" s="29" t="s">
        <v>64</v>
      </c>
      <c r="O23" s="29" t="s">
        <v>63</v>
      </c>
      <c r="P23" s="29" t="s">
        <v>62</v>
      </c>
      <c r="Q23" s="29" t="s">
        <v>61</v>
      </c>
      <c r="U23" s="17"/>
      <c r="V23" s="15"/>
      <c r="W23" s="94">
        <v>0.375</v>
      </c>
      <c r="X23" s="50">
        <f>'Site 4'!AN27</f>
        <v>29</v>
      </c>
      <c r="Y23" s="10">
        <f>'Site 4'!AD27</f>
        <v>200.9</v>
      </c>
      <c r="Z23" s="10">
        <f>'Site 4'!T27</f>
        <v>178.8</v>
      </c>
      <c r="AA23" s="10">
        <f>'Site 4'!J27</f>
        <v>272.2</v>
      </c>
      <c r="AB23" s="10">
        <f>'Site 4'!AX27</f>
        <v>0</v>
      </c>
      <c r="AC23" s="10">
        <f>'Site 4'!BH27</f>
        <v>101</v>
      </c>
      <c r="AD23" s="10">
        <f>'Site 4'!CL27</f>
        <v>41.3</v>
      </c>
      <c r="AE23" s="10">
        <f>'Site 4'!CB27</f>
        <v>152.80000000000001</v>
      </c>
      <c r="AF23" s="10">
        <f>'Site 4'!BR27</f>
        <v>403.1</v>
      </c>
      <c r="AG23" s="10">
        <f>'Site 4'!CV27</f>
        <v>0</v>
      </c>
      <c r="AH23" s="10">
        <f>'Site 4'!DP27</f>
        <v>271.40000000000003</v>
      </c>
      <c r="AI23" s="10">
        <f>'Site 4'!DF27</f>
        <v>56.5</v>
      </c>
      <c r="AJ23" s="10">
        <f>'Site 4'!EJ27</f>
        <v>228.1</v>
      </c>
      <c r="AK23" s="10">
        <f>'Site 4'!DZ27</f>
        <v>0</v>
      </c>
      <c r="AL23" s="10">
        <f>'Site 4'!ET27</f>
        <v>0</v>
      </c>
      <c r="AM23" s="10">
        <f>'Site 4'!FX27</f>
        <v>163.30000000000001</v>
      </c>
      <c r="AN23" s="10">
        <f>'Site 4'!FN27</f>
        <v>107.2</v>
      </c>
      <c r="AO23" s="10">
        <f>'Site 4'!FD27</f>
        <v>377</v>
      </c>
      <c r="AP23" s="10">
        <f>'Site 4'!GH27</f>
        <v>417</v>
      </c>
      <c r="AQ23" s="10">
        <f>'Site 4'!GR27</f>
        <v>3</v>
      </c>
      <c r="AR23" s="10">
        <f>'Site 4'!IF27</f>
        <v>307.8</v>
      </c>
      <c r="AS23" s="10">
        <f>'Site 4'!HV27</f>
        <v>395.40000000000003</v>
      </c>
      <c r="AT23" s="10">
        <f>'Site 4'!HL27</f>
        <v>0</v>
      </c>
      <c r="AU23" s="10">
        <f>'Site 4'!HB27</f>
        <v>602.09999999999991</v>
      </c>
      <c r="AV23" s="10">
        <f>'Site 4'!IP27</f>
        <v>0</v>
      </c>
      <c r="AW23" s="26">
        <f t="shared" si="2"/>
        <v>4307.8999999999996</v>
      </c>
      <c r="AX23" s="81">
        <v>0.375</v>
      </c>
      <c r="AY23" s="53"/>
      <c r="AZ23" s="53"/>
      <c r="BA23" s="80"/>
    </row>
    <row r="24" spans="1:53" x14ac:dyDescent="0.25">
      <c r="A24" s="15"/>
      <c r="D24" s="28" t="s">
        <v>46</v>
      </c>
      <c r="E24" s="29" t="s">
        <v>20</v>
      </c>
      <c r="F24" s="29" t="s">
        <v>21</v>
      </c>
      <c r="G24" s="29" t="s">
        <v>85</v>
      </c>
      <c r="H24" s="29" t="s">
        <v>60</v>
      </c>
      <c r="I24" s="29" t="s">
        <v>22</v>
      </c>
      <c r="J24" s="24"/>
      <c r="K24" s="24"/>
      <c r="L24" s="30">
        <f>K5</f>
        <v>0.33333333333333331</v>
      </c>
      <c r="M24" s="31">
        <f>VLOOKUP($K$5,$W$3:$AV$15,20,FALSE)</f>
        <v>399</v>
      </c>
      <c r="N24" s="31">
        <f>VLOOKUP($K$5,$W$3:$AV$15,21,FALSE)</f>
        <v>2</v>
      </c>
      <c r="O24" s="31">
        <f>VLOOKUP($K$5,$W$3:$AV$15,17,FALSE)</f>
        <v>212</v>
      </c>
      <c r="P24" s="31">
        <f>VLOOKUP($K$5,$W$3:$AV$15,18,FALSE)</f>
        <v>113</v>
      </c>
      <c r="Q24" s="31">
        <f>VLOOKUP($K$5,$W$3:$AV$15,19,FALSE)</f>
        <v>502</v>
      </c>
      <c r="U24" s="17"/>
      <c r="V24" s="15"/>
      <c r="W24" s="94">
        <v>0.66666666666666663</v>
      </c>
      <c r="X24" s="50">
        <f>'Site 4'!AN32</f>
        <v>34.5</v>
      </c>
      <c r="Y24" s="10">
        <f>'Site 4'!AD32</f>
        <v>322.39999999999998</v>
      </c>
      <c r="Z24" s="10">
        <f>'Site 4'!T32</f>
        <v>189.2</v>
      </c>
      <c r="AA24" s="10">
        <f>'Site 4'!J32</f>
        <v>573.6</v>
      </c>
      <c r="AB24" s="10">
        <f>'Site 4'!AX32</f>
        <v>0</v>
      </c>
      <c r="AC24" s="10">
        <f>'Site 4'!BH32</f>
        <v>87.9</v>
      </c>
      <c r="AD24" s="10">
        <f>'Site 4'!CL32</f>
        <v>45</v>
      </c>
      <c r="AE24" s="10">
        <f>'Site 4'!CB32</f>
        <v>225.4</v>
      </c>
      <c r="AF24" s="10">
        <f>'Site 4'!BR32</f>
        <v>541.5</v>
      </c>
      <c r="AG24" s="10">
        <f>'Site 4'!CV32</f>
        <v>0</v>
      </c>
      <c r="AH24" s="10">
        <f>'Site 4'!DP32</f>
        <v>307</v>
      </c>
      <c r="AI24" s="10">
        <f>'Site 4'!DF32</f>
        <v>62</v>
      </c>
      <c r="AJ24" s="10">
        <f>'Site 4'!EJ32</f>
        <v>266.39999999999998</v>
      </c>
      <c r="AK24" s="10">
        <f>'Site 4'!DZ32</f>
        <v>1</v>
      </c>
      <c r="AL24" s="10">
        <f>'Site 4'!ET32</f>
        <v>0</v>
      </c>
      <c r="AM24" s="10">
        <f>'Site 4'!FX32</f>
        <v>205.5</v>
      </c>
      <c r="AN24" s="10">
        <f>'Site 4'!FN32</f>
        <v>117.79999999999998</v>
      </c>
      <c r="AO24" s="10">
        <f>'Site 4'!FD32</f>
        <v>404.9</v>
      </c>
      <c r="AP24" s="10">
        <f>'Site 4'!GH32</f>
        <v>739.3</v>
      </c>
      <c r="AQ24" s="10">
        <f>'Site 4'!GR32</f>
        <v>2</v>
      </c>
      <c r="AR24" s="10">
        <f>'Site 4'!IF32</f>
        <v>275.2</v>
      </c>
      <c r="AS24" s="10">
        <f>'Site 4'!HV32</f>
        <v>467.3</v>
      </c>
      <c r="AT24" s="10">
        <f>'Site 4'!HL32</f>
        <v>0</v>
      </c>
      <c r="AU24" s="10">
        <f>'Site 4'!HB32</f>
        <v>590.4</v>
      </c>
      <c r="AV24" s="10">
        <f>'Site 4'!IP32</f>
        <v>0</v>
      </c>
      <c r="AW24" s="26">
        <f t="shared" si="2"/>
        <v>5458.3</v>
      </c>
      <c r="AX24" s="81">
        <v>0.66666666666666663</v>
      </c>
      <c r="AZ24" s="87" t="s">
        <v>52</v>
      </c>
      <c r="BA24" s="88">
        <f>VLOOKUP(MAX($AW$21:$AW$23),$AW$21:$AX$23,2,FALSE)</f>
        <v>0.33333333333333331</v>
      </c>
    </row>
    <row r="25" spans="1:53" x14ac:dyDescent="0.25">
      <c r="A25" s="15"/>
      <c r="D25" s="30">
        <f>K5</f>
        <v>0.33333333333333331</v>
      </c>
      <c r="E25" s="31">
        <f>VLOOKUP($K$5,$W$3:$AV$15,13,FALSE)</f>
        <v>133</v>
      </c>
      <c r="F25" s="31">
        <f>VLOOKUP($K$5,$W$3:$AV$15,12,FALSE)</f>
        <v>345</v>
      </c>
      <c r="G25" s="31">
        <f>VLOOKUP($K$5,$W$3:$AV$15,15,FALSE)</f>
        <v>1</v>
      </c>
      <c r="H25" s="31">
        <f>VLOOKUP($K$5,$W$3:$AV$15,14,FALSE)</f>
        <v>329</v>
      </c>
      <c r="I25" s="31">
        <f>VLOOKUP($K$5,$W$3:$AV$15,16,FALSE)</f>
        <v>0</v>
      </c>
      <c r="J25" s="24"/>
      <c r="K25" s="24"/>
      <c r="L25" s="30">
        <f>K6</f>
        <v>0.66666666666666663</v>
      </c>
      <c r="M25" s="31">
        <f>VLOOKUP($K$6,$W$3:$AV$15,20,FALSE)</f>
        <v>728</v>
      </c>
      <c r="N25" s="31">
        <f>VLOOKUP($K$6,$W$3:$AV$15,21,FALSE)</f>
        <v>2</v>
      </c>
      <c r="O25" s="31">
        <f>VLOOKUP($K$6,$W$3:$AV$15,17,FALSE)</f>
        <v>200</v>
      </c>
      <c r="P25" s="31">
        <f>VLOOKUP($K$6,$W$3:$AV$15,18,FALSE)</f>
        <v>118</v>
      </c>
      <c r="Q25" s="31">
        <f>VLOOKUP($K$6,$W$3:$AV$15,19,FALSE)</f>
        <v>399</v>
      </c>
      <c r="U25" s="17"/>
      <c r="V25" s="15"/>
      <c r="W25" s="94">
        <v>0.70833333333333337</v>
      </c>
      <c r="X25" s="50">
        <f>'Site 4'!AN37</f>
        <v>29</v>
      </c>
      <c r="Y25" s="10">
        <f>'Site 4'!AD37</f>
        <v>338.8</v>
      </c>
      <c r="Z25" s="10">
        <f>'Site 4'!T37</f>
        <v>144.30000000000001</v>
      </c>
      <c r="AA25" s="10">
        <f>'Site 4'!J37</f>
        <v>486.4</v>
      </c>
      <c r="AB25" s="10">
        <f>'Site 4'!AX37</f>
        <v>0</v>
      </c>
      <c r="AC25" s="10">
        <f>'Site 4'!BH37</f>
        <v>114</v>
      </c>
      <c r="AD25" s="10">
        <f>'Site 4'!CL37</f>
        <v>25</v>
      </c>
      <c r="AE25" s="10">
        <f>'Site 4'!CB37</f>
        <v>263.8</v>
      </c>
      <c r="AF25" s="10">
        <f>'Site 4'!BR37</f>
        <v>522.5</v>
      </c>
      <c r="AG25" s="10">
        <f>'Site 4'!CV37</f>
        <v>0</v>
      </c>
      <c r="AH25" s="10">
        <f>'Site 4'!DP37</f>
        <v>269.40000000000003</v>
      </c>
      <c r="AI25" s="10">
        <f>'Site 4'!DF37</f>
        <v>49</v>
      </c>
      <c r="AJ25" s="10">
        <f>'Site 4'!EJ37</f>
        <v>177.89999999999998</v>
      </c>
      <c r="AK25" s="10">
        <f>'Site 4'!DZ37</f>
        <v>2</v>
      </c>
      <c r="AL25" s="10">
        <f>'Site 4'!ET37</f>
        <v>0</v>
      </c>
      <c r="AM25" s="10">
        <f>'Site 4'!FX37</f>
        <v>207.9</v>
      </c>
      <c r="AN25" s="10">
        <f>'Site 4'!FN37</f>
        <v>115</v>
      </c>
      <c r="AO25" s="10">
        <f>'Site 4'!FD37</f>
        <v>324.29999999999995</v>
      </c>
      <c r="AP25" s="10">
        <f>'Site 4'!GH37</f>
        <v>676.2</v>
      </c>
      <c r="AQ25" s="10">
        <f>'Site 4'!GR37</f>
        <v>4</v>
      </c>
      <c r="AR25" s="10">
        <f>'Site 4'!IF37</f>
        <v>253</v>
      </c>
      <c r="AS25" s="10">
        <f>'Site 4'!HV37</f>
        <v>475.1</v>
      </c>
      <c r="AT25" s="10">
        <f>'Site 4'!HL37</f>
        <v>1</v>
      </c>
      <c r="AU25" s="10">
        <f>'Site 4'!HB37</f>
        <v>591</v>
      </c>
      <c r="AV25" s="10">
        <f>'Site 4'!IP37</f>
        <v>0</v>
      </c>
      <c r="AW25" s="26">
        <f t="shared" si="2"/>
        <v>5069.6000000000004</v>
      </c>
      <c r="AX25" s="81">
        <v>0.70833333333333337</v>
      </c>
      <c r="AZ25" s="89" t="s">
        <v>53</v>
      </c>
      <c r="BA25" s="88">
        <f>VLOOKUP(MAX($AW$24:$AW$26),$AW$24:$AX$26,2,FALSE)</f>
        <v>0.66666666666666663</v>
      </c>
    </row>
    <row r="26" spans="1:53" ht="14.25" thickBot="1" x14ac:dyDescent="0.3">
      <c r="A26" s="15"/>
      <c r="D26" s="30">
        <f>K6</f>
        <v>0.66666666666666663</v>
      </c>
      <c r="E26" s="31">
        <f>VLOOKUP($K$6,$W$3:$AV$15,13,FALSE)</f>
        <v>61</v>
      </c>
      <c r="F26" s="31">
        <f>VLOOKUP($K$6,$W$3:$AV$15,12,FALSE)</f>
        <v>302</v>
      </c>
      <c r="G26" s="31">
        <f>VLOOKUP($K$6,$W$3:$AV$15,15,FALSE)</f>
        <v>1</v>
      </c>
      <c r="H26" s="31">
        <f>VLOOKUP($K$6,$W$3:$AV$15,14,FALSE)</f>
        <v>255</v>
      </c>
      <c r="I26" s="31">
        <f>VLOOKUP($K$6,$W$3:$AV$15,16,FALSE)</f>
        <v>0</v>
      </c>
      <c r="J26" s="24"/>
      <c r="K26" s="24"/>
      <c r="L26" s="24"/>
      <c r="M26" s="10"/>
      <c r="N26" s="24"/>
      <c r="P26" s="27"/>
      <c r="U26" s="17"/>
      <c r="V26" s="15"/>
      <c r="W26" s="95">
        <v>0.75</v>
      </c>
      <c r="X26" s="50">
        <f>'Site 4'!AN42</f>
        <v>26.9</v>
      </c>
      <c r="Y26" s="10">
        <f>'Site 4'!AD42</f>
        <v>278.89999999999998</v>
      </c>
      <c r="Z26" s="10">
        <f>'Site 4'!T42</f>
        <v>186.20000000000002</v>
      </c>
      <c r="AA26" s="10">
        <f>'Site 4'!J42</f>
        <v>358.1</v>
      </c>
      <c r="AB26" s="10">
        <f>'Site 4'!AX42</f>
        <v>0</v>
      </c>
      <c r="AC26" s="10">
        <f>'Site 4'!BH42</f>
        <v>80</v>
      </c>
      <c r="AD26" s="10">
        <f>'Site 4'!CL42</f>
        <v>23</v>
      </c>
      <c r="AE26" s="10">
        <f>'Site 4'!CB42</f>
        <v>262.7</v>
      </c>
      <c r="AF26" s="10">
        <f>'Site 4'!BR42</f>
        <v>359.79999999999995</v>
      </c>
      <c r="AG26" s="10">
        <f>'Site 4'!CV42</f>
        <v>0</v>
      </c>
      <c r="AH26" s="10">
        <f>'Site 4'!DP42</f>
        <v>350.6</v>
      </c>
      <c r="AI26" s="10">
        <f>'Site 4'!DF42</f>
        <v>75.900000000000006</v>
      </c>
      <c r="AJ26" s="10">
        <f>'Site 4'!EJ42</f>
        <v>175.3</v>
      </c>
      <c r="AK26" s="10">
        <f>'Site 4'!DZ42</f>
        <v>0</v>
      </c>
      <c r="AL26" s="10">
        <f>'Site 4'!ET42</f>
        <v>0</v>
      </c>
      <c r="AM26" s="10">
        <f>'Site 4'!FX42</f>
        <v>153.9</v>
      </c>
      <c r="AN26" s="10">
        <f>'Site 4'!FN42</f>
        <v>113.7</v>
      </c>
      <c r="AO26" s="10">
        <f>'Site 4'!FD42</f>
        <v>275</v>
      </c>
      <c r="AP26" s="10">
        <f>'Site 4'!GH42</f>
        <v>512.90000000000009</v>
      </c>
      <c r="AQ26" s="10">
        <f>'Site 4'!GR42</f>
        <v>1</v>
      </c>
      <c r="AR26" s="10">
        <f>'Site 4'!IF42</f>
        <v>189.29999999999998</v>
      </c>
      <c r="AS26" s="10">
        <f>'Site 4'!HV42</f>
        <v>394.20000000000005</v>
      </c>
      <c r="AT26" s="10">
        <f>'Site 4'!HL42</f>
        <v>0</v>
      </c>
      <c r="AU26" s="10">
        <f>'Site 4'!HB42</f>
        <v>474.70000000000005</v>
      </c>
      <c r="AV26" s="10">
        <f>'Site 4'!IP42</f>
        <v>0</v>
      </c>
      <c r="AW26" s="26">
        <f t="shared" si="2"/>
        <v>4292.1000000000004</v>
      </c>
      <c r="AX26" s="81">
        <v>0.75</v>
      </c>
      <c r="AZ26" s="25" t="s">
        <v>54</v>
      </c>
      <c r="BA26" s="88">
        <f>VLOOKUP(MAX($AW$21:$AW$26),$AW$21:$AX$26,2,FALSE)</f>
        <v>0.33333333333333331</v>
      </c>
    </row>
    <row r="27" spans="1:53" ht="15" thickTop="1" thickBot="1" x14ac:dyDescent="0.3">
      <c r="A27" s="15"/>
      <c r="D27" s="24"/>
      <c r="E27" s="10"/>
      <c r="F27" s="10"/>
      <c r="J27" s="25" t="s">
        <v>82</v>
      </c>
      <c r="K27" s="24"/>
      <c r="L27" s="28" t="s">
        <v>38</v>
      </c>
      <c r="M27" s="29" t="s">
        <v>86</v>
      </c>
      <c r="N27" s="29" t="s">
        <v>64</v>
      </c>
      <c r="O27" s="29" t="s">
        <v>63</v>
      </c>
      <c r="P27" s="29" t="s">
        <v>62</v>
      </c>
      <c r="Q27" s="29" t="s">
        <v>61</v>
      </c>
      <c r="U27" s="17"/>
      <c r="V27" s="15"/>
      <c r="W27" s="32" t="s">
        <v>47</v>
      </c>
      <c r="X27" s="33">
        <f>SUM(X15:X26)</f>
        <v>192.20000000000002</v>
      </c>
      <c r="Y27" s="34">
        <f t="shared" ref="Y27:AD27" si="3">SUM(Y15:Y26)</f>
        <v>1787.6</v>
      </c>
      <c r="Z27" s="34">
        <f t="shared" si="3"/>
        <v>1128.9000000000001</v>
      </c>
      <c r="AA27" s="34">
        <f t="shared" si="3"/>
        <v>2453</v>
      </c>
      <c r="AB27" s="34">
        <f t="shared" si="3"/>
        <v>0</v>
      </c>
      <c r="AC27" s="34">
        <f t="shared" si="3"/>
        <v>588.4</v>
      </c>
      <c r="AD27" s="34">
        <f t="shared" si="3"/>
        <v>246.1</v>
      </c>
      <c r="AE27" s="34">
        <f>SUM(AE15:AE26)</f>
        <v>1336.4</v>
      </c>
      <c r="AF27" s="34">
        <f>SUM(AF15:AF26)</f>
        <v>2927.8</v>
      </c>
      <c r="AG27" s="34">
        <f t="shared" ref="AG27:AH27" si="4">SUM(AG15:AG26)</f>
        <v>0</v>
      </c>
      <c r="AH27" s="34">
        <f t="shared" si="4"/>
        <v>1853</v>
      </c>
      <c r="AI27" s="34">
        <f>SUM(AI15:AI26)</f>
        <v>428.4</v>
      </c>
      <c r="AJ27" s="34">
        <f t="shared" ref="AJ27:AP27" si="5">SUM(AJ15:AJ26)</f>
        <v>1402.6000000000001</v>
      </c>
      <c r="AK27" s="34">
        <f t="shared" si="5"/>
        <v>4</v>
      </c>
      <c r="AL27" s="34">
        <f t="shared" si="5"/>
        <v>0</v>
      </c>
      <c r="AM27" s="34">
        <f t="shared" si="5"/>
        <v>1151.2</v>
      </c>
      <c r="AN27" s="34">
        <f t="shared" si="5"/>
        <v>662.5</v>
      </c>
      <c r="AO27" s="34">
        <f t="shared" si="5"/>
        <v>2462.1999999999998</v>
      </c>
      <c r="AP27" s="34">
        <f t="shared" si="5"/>
        <v>3271.2999999999997</v>
      </c>
      <c r="AQ27" s="34">
        <f>SUM(AQ15:AQ26)</f>
        <v>13</v>
      </c>
      <c r="AR27" s="34">
        <f t="shared" ref="AR27:AU27" si="6">SUM(AR15:AR26)</f>
        <v>1819.3999999999999</v>
      </c>
      <c r="AS27" s="34">
        <f t="shared" si="6"/>
        <v>3076.2</v>
      </c>
      <c r="AT27" s="34">
        <f t="shared" si="6"/>
        <v>2</v>
      </c>
      <c r="AU27" s="34">
        <f t="shared" si="6"/>
        <v>3694.3</v>
      </c>
      <c r="AV27" s="51">
        <f>SUM(AV15:AV26)</f>
        <v>0</v>
      </c>
      <c r="AW27" s="35">
        <f t="shared" si="2"/>
        <v>30500.500000000004</v>
      </c>
      <c r="AX27" s="81"/>
      <c r="AY27" s="53"/>
      <c r="AZ27" s="53"/>
      <c r="BA27" s="80"/>
    </row>
    <row r="28" spans="1:53" ht="14.25" thickTop="1" x14ac:dyDescent="0.25">
      <c r="A28" s="15"/>
      <c r="D28" s="28" t="s">
        <v>38</v>
      </c>
      <c r="E28" s="29" t="s">
        <v>20</v>
      </c>
      <c r="F28" s="29" t="s">
        <v>21</v>
      </c>
      <c r="G28" s="29" t="s">
        <v>85</v>
      </c>
      <c r="H28" s="29" t="s">
        <v>60</v>
      </c>
      <c r="I28" s="29" t="s">
        <v>22</v>
      </c>
      <c r="L28" s="30">
        <f>K9</f>
        <v>0.33333333333333331</v>
      </c>
      <c r="M28" s="31">
        <f>VLOOKUP($K$5,$W$20:$AV$32,20,FALSE)</f>
        <v>420.70000000000005</v>
      </c>
      <c r="N28" s="31">
        <f>VLOOKUP($K$5,$W$20:$AV$32,21,FALSE)</f>
        <v>2</v>
      </c>
      <c r="O28" s="31">
        <f>VLOOKUP($K$5,$W$20:$AV$32,17,FALSE)</f>
        <v>214.6</v>
      </c>
      <c r="P28" s="31">
        <f>VLOOKUP($K$5,$W$20:$AV$32,18,FALSE)</f>
        <v>116.4</v>
      </c>
      <c r="Q28" s="31">
        <f>VLOOKUP($K$5,$W$20:$AV$32,19,FALSE)</f>
        <v>523.1</v>
      </c>
      <c r="U28" s="17"/>
      <c r="V28" s="15"/>
      <c r="W28" s="36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81"/>
    </row>
    <row r="29" spans="1:53" x14ac:dyDescent="0.25">
      <c r="A29" s="15"/>
      <c r="D29" s="30">
        <f>K9</f>
        <v>0.33333333333333331</v>
      </c>
      <c r="E29" s="31">
        <f>VLOOKUP($K$5,$W$20:$AV$32,13,FALSE)</f>
        <v>138</v>
      </c>
      <c r="F29" s="31">
        <f>VLOOKUP($K$5,$W$20:$AV$32,12,FALSE)</f>
        <v>359.29999999999995</v>
      </c>
      <c r="G29" s="31">
        <f>VLOOKUP($K$5,$W$20:$AV$32,15,FALSE)</f>
        <v>1</v>
      </c>
      <c r="H29" s="31">
        <f>VLOOKUP($K$5,$W$20:$AV$32,14,FALSE)</f>
        <v>343.5</v>
      </c>
      <c r="I29" s="31">
        <f>VLOOKUP($K$5,$W$20:$AV$32,16,FALSE)</f>
        <v>0</v>
      </c>
      <c r="J29" s="24"/>
      <c r="K29" s="24"/>
      <c r="L29" s="30">
        <f>K10</f>
        <v>0.66666666666666663</v>
      </c>
      <c r="M29" s="31">
        <f>VLOOKUP($K$6,$W$20:$AV$32,20,FALSE)</f>
        <v>739.3</v>
      </c>
      <c r="N29" s="31">
        <f>VLOOKUP($K$6,$W$20:$AV$32,21,FALSE)</f>
        <v>2</v>
      </c>
      <c r="O29" s="31">
        <f>VLOOKUP($K$6,$W$20:$AV$32,17,FALSE)</f>
        <v>205.5</v>
      </c>
      <c r="P29" s="31">
        <f>VLOOKUP($K$6,$W$20:$AV$32,18,FALSE)</f>
        <v>117.79999999999998</v>
      </c>
      <c r="Q29" s="31">
        <f>VLOOKUP($K$6,$W$20:$AV$32,19,FALSE)</f>
        <v>404.9</v>
      </c>
      <c r="U29" s="17"/>
      <c r="V29" s="15"/>
      <c r="W29" s="36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81"/>
      <c r="AY29" s="53"/>
      <c r="AZ29" s="53"/>
      <c r="BA29" s="80"/>
    </row>
    <row r="30" spans="1:53" x14ac:dyDescent="0.25">
      <c r="A30" s="15"/>
      <c r="D30" s="30">
        <f>K10</f>
        <v>0.66666666666666663</v>
      </c>
      <c r="E30" s="31">
        <f>VLOOKUP($K$6,$W$20:$AV$32,13,FALSE)</f>
        <v>62</v>
      </c>
      <c r="F30" s="31">
        <f>VLOOKUP($K$6,$W$20:$AV$32,12,FALSE)</f>
        <v>307</v>
      </c>
      <c r="G30" s="31">
        <f>VLOOKUP($K$6,$W$20:$AV$32,15,FALSE)</f>
        <v>1</v>
      </c>
      <c r="H30" s="31">
        <f>VLOOKUP($K$6,$W$20:$AV$32,14,FALSE)</f>
        <v>266.39999999999998</v>
      </c>
      <c r="I30" s="31">
        <f>VLOOKUP($K$6,$W$20:$AV$32,16,FALSE)</f>
        <v>0</v>
      </c>
      <c r="O30" s="30"/>
      <c r="U30" s="17"/>
      <c r="V30" s="15"/>
      <c r="W30" s="36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81"/>
      <c r="AY30" s="53"/>
      <c r="AZ30" s="53"/>
      <c r="BA30" s="80"/>
    </row>
    <row r="31" spans="1:53" x14ac:dyDescent="0.25">
      <c r="A31" s="15"/>
      <c r="U31" s="17"/>
      <c r="V31" s="15"/>
      <c r="W31" s="36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81"/>
      <c r="AY31" s="53"/>
      <c r="AZ31" s="53"/>
      <c r="BA31" s="80"/>
    </row>
    <row r="32" spans="1:53" x14ac:dyDescent="0.25">
      <c r="A32" s="15"/>
      <c r="U32" s="17"/>
      <c r="V32" s="15"/>
      <c r="W32" s="36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81"/>
      <c r="AY32" s="53"/>
      <c r="AZ32" s="53"/>
      <c r="BA32" s="80"/>
    </row>
    <row r="33" spans="1:53" x14ac:dyDescent="0.25">
      <c r="A33" s="15"/>
      <c r="U33" s="17"/>
      <c r="V33" s="15"/>
      <c r="W33" s="36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53"/>
      <c r="AY33" s="53"/>
      <c r="AZ33" s="53"/>
      <c r="BA33" s="80"/>
    </row>
    <row r="34" spans="1:53" x14ac:dyDescent="0.25">
      <c r="A34" s="15"/>
      <c r="U34" s="17"/>
      <c r="V34" s="15"/>
      <c r="W34" s="36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17"/>
    </row>
    <row r="35" spans="1:53" x14ac:dyDescent="0.25">
      <c r="A35" s="15"/>
      <c r="U35" s="17"/>
      <c r="V35" s="15"/>
      <c r="BA35" s="17"/>
    </row>
    <row r="36" spans="1:53" x14ac:dyDescent="0.25">
      <c r="A36" s="39"/>
      <c r="M36" s="40"/>
      <c r="N36" s="40"/>
      <c r="O36" s="40"/>
      <c r="P36" s="40"/>
      <c r="Q36" s="40"/>
      <c r="R36" s="40"/>
      <c r="S36" s="40"/>
      <c r="T36" s="40"/>
      <c r="U36" s="41"/>
      <c r="V36" s="39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1"/>
    </row>
    <row r="37" spans="1:53" ht="15.75" customHeight="1" x14ac:dyDescent="0.25">
      <c r="A37" s="11"/>
      <c r="B37" s="12"/>
      <c r="C37" s="12"/>
      <c r="D37" s="13"/>
      <c r="E37" s="119" t="s">
        <v>0</v>
      </c>
      <c r="F37" s="121"/>
      <c r="G37" s="117" t="s">
        <v>115</v>
      </c>
      <c r="H37" s="118"/>
      <c r="I37" s="118"/>
      <c r="J37" s="118"/>
      <c r="K37" s="118"/>
      <c r="L37" s="118"/>
      <c r="M37" s="125"/>
      <c r="N37" s="131" t="s">
        <v>1</v>
      </c>
      <c r="O37" s="129">
        <v>16367</v>
      </c>
      <c r="P37" s="119" t="s">
        <v>2</v>
      </c>
      <c r="Q37" s="121"/>
      <c r="R37" s="133" t="s">
        <v>112</v>
      </c>
      <c r="S37" s="134"/>
      <c r="T37" s="121" t="s">
        <v>3</v>
      </c>
      <c r="U37" s="129" t="s">
        <v>110</v>
      </c>
      <c r="V37" s="11"/>
      <c r="W37" s="12"/>
      <c r="X37" s="13"/>
      <c r="Y37" s="119" t="s">
        <v>0</v>
      </c>
      <c r="Z37" s="121"/>
      <c r="AA37" s="117" t="str">
        <f>G37</f>
        <v>Site 4, Stoneham Interchange</v>
      </c>
      <c r="AB37" s="142"/>
      <c r="AC37" s="142"/>
      <c r="AD37" s="142"/>
      <c r="AE37" s="142"/>
      <c r="AF37" s="142"/>
      <c r="AG37" s="142"/>
      <c r="AH37" s="142"/>
      <c r="AI37" s="143"/>
      <c r="AJ37" s="131" t="s">
        <v>1</v>
      </c>
      <c r="AK37" s="133">
        <f>O37</f>
        <v>16367</v>
      </c>
      <c r="AL37" s="134"/>
      <c r="AM37" s="119" t="s">
        <v>2</v>
      </c>
      <c r="AN37" s="120"/>
      <c r="AO37" s="120"/>
      <c r="AP37" s="120"/>
      <c r="AQ37" s="121"/>
      <c r="AR37" s="119" t="str">
        <f>R37&amp;" A"</f>
        <v>16367-03 A</v>
      </c>
      <c r="AS37" s="147"/>
      <c r="AT37" s="147"/>
      <c r="AU37" s="147"/>
      <c r="AV37" s="147"/>
      <c r="AW37" s="147"/>
      <c r="AX37" s="147"/>
      <c r="AY37" s="148"/>
      <c r="AZ37" s="121" t="s">
        <v>3</v>
      </c>
      <c r="BA37" s="129" t="str">
        <f>U37</f>
        <v>BVR</v>
      </c>
    </row>
    <row r="38" spans="1:53" ht="15.75" customHeight="1" x14ac:dyDescent="0.25">
      <c r="A38" s="15"/>
      <c r="D38" s="17"/>
      <c r="E38" s="122"/>
      <c r="F38" s="124"/>
      <c r="G38" s="126"/>
      <c r="H38" s="127"/>
      <c r="I38" s="127"/>
      <c r="J38" s="127"/>
      <c r="K38" s="127"/>
      <c r="L38" s="127"/>
      <c r="M38" s="128"/>
      <c r="N38" s="132"/>
      <c r="O38" s="130"/>
      <c r="P38" s="122"/>
      <c r="Q38" s="124"/>
      <c r="R38" s="135"/>
      <c r="S38" s="136"/>
      <c r="T38" s="124"/>
      <c r="U38" s="130"/>
      <c r="V38" s="15"/>
      <c r="X38" s="17"/>
      <c r="Y38" s="122"/>
      <c r="Z38" s="124"/>
      <c r="AA38" s="144"/>
      <c r="AB38" s="145"/>
      <c r="AC38" s="145"/>
      <c r="AD38" s="145"/>
      <c r="AE38" s="145"/>
      <c r="AF38" s="145"/>
      <c r="AG38" s="145"/>
      <c r="AH38" s="145"/>
      <c r="AI38" s="146"/>
      <c r="AJ38" s="132"/>
      <c r="AK38" s="135"/>
      <c r="AL38" s="136"/>
      <c r="AM38" s="122"/>
      <c r="AN38" s="123"/>
      <c r="AO38" s="123"/>
      <c r="AP38" s="123"/>
      <c r="AQ38" s="124"/>
      <c r="AR38" s="149"/>
      <c r="AS38" s="150"/>
      <c r="AT38" s="150"/>
      <c r="AU38" s="150"/>
      <c r="AV38" s="150"/>
      <c r="AW38" s="150"/>
      <c r="AX38" s="150"/>
      <c r="AY38" s="151"/>
      <c r="AZ38" s="124"/>
      <c r="BA38" s="130"/>
    </row>
    <row r="39" spans="1:53" ht="15.75" customHeight="1" x14ac:dyDescent="0.25">
      <c r="A39" s="15"/>
      <c r="D39" s="17"/>
      <c r="E39" s="119" t="s">
        <v>4</v>
      </c>
      <c r="F39" s="121"/>
      <c r="G39" s="102" t="s">
        <v>108</v>
      </c>
      <c r="H39" s="103"/>
      <c r="I39" s="103"/>
      <c r="J39" s="103"/>
      <c r="K39" s="103"/>
      <c r="L39" s="103"/>
      <c r="M39" s="104"/>
      <c r="N39" s="119" t="s">
        <v>5</v>
      </c>
      <c r="O39" s="121"/>
      <c r="P39" s="102" t="s">
        <v>114</v>
      </c>
      <c r="Q39" s="103"/>
      <c r="R39" s="103"/>
      <c r="S39" s="103"/>
      <c r="T39" s="103"/>
      <c r="U39" s="104"/>
      <c r="V39" s="15"/>
      <c r="X39" s="17"/>
      <c r="Y39" s="119" t="s">
        <v>4</v>
      </c>
      <c r="Z39" s="121"/>
      <c r="AA39" s="117" t="str">
        <f>G39</f>
        <v>Thursday 13th February 2025</v>
      </c>
      <c r="AB39" s="142"/>
      <c r="AC39" s="142"/>
      <c r="AD39" s="142"/>
      <c r="AE39" s="142"/>
      <c r="AF39" s="142"/>
      <c r="AG39" s="142"/>
      <c r="AH39" s="142"/>
      <c r="AI39" s="143"/>
      <c r="AJ39" s="119" t="s">
        <v>5</v>
      </c>
      <c r="AK39" s="120"/>
      <c r="AL39" s="121"/>
      <c r="AM39" s="117" t="str">
        <f>P39</f>
        <v>Southampton</v>
      </c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25"/>
    </row>
    <row r="40" spans="1:53" ht="15.75" customHeight="1" x14ac:dyDescent="0.25">
      <c r="A40" s="15"/>
      <c r="D40" s="17"/>
      <c r="E40" s="122"/>
      <c r="F40" s="124"/>
      <c r="G40" s="105"/>
      <c r="H40" s="106"/>
      <c r="I40" s="106"/>
      <c r="J40" s="106"/>
      <c r="K40" s="106"/>
      <c r="L40" s="106"/>
      <c r="M40" s="107"/>
      <c r="N40" s="122"/>
      <c r="O40" s="124"/>
      <c r="P40" s="105"/>
      <c r="Q40" s="106"/>
      <c r="R40" s="106"/>
      <c r="S40" s="106"/>
      <c r="T40" s="106"/>
      <c r="U40" s="107"/>
      <c r="V40" s="15"/>
      <c r="X40" s="17"/>
      <c r="Y40" s="122"/>
      <c r="Z40" s="124"/>
      <c r="AA40" s="144"/>
      <c r="AB40" s="145"/>
      <c r="AC40" s="145"/>
      <c r="AD40" s="145"/>
      <c r="AE40" s="145"/>
      <c r="AF40" s="145"/>
      <c r="AG40" s="145"/>
      <c r="AH40" s="145"/>
      <c r="AI40" s="146"/>
      <c r="AJ40" s="122"/>
      <c r="AK40" s="123"/>
      <c r="AL40" s="124"/>
      <c r="AM40" s="126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8"/>
    </row>
    <row r="41" spans="1:53" ht="15.75" customHeight="1" x14ac:dyDescent="0.25">
      <c r="A41" s="15"/>
      <c r="D41" s="17"/>
      <c r="E41" s="119" t="s">
        <v>6</v>
      </c>
      <c r="F41" s="121"/>
      <c r="G41" s="102" t="s">
        <v>109</v>
      </c>
      <c r="H41" s="103"/>
      <c r="I41" s="103"/>
      <c r="J41" s="103"/>
      <c r="K41" s="103"/>
      <c r="L41" s="103"/>
      <c r="M41" s="104"/>
      <c r="N41" s="119" t="s">
        <v>7</v>
      </c>
      <c r="O41" s="121"/>
      <c r="P41" s="117" t="s">
        <v>55</v>
      </c>
      <c r="Q41" s="118"/>
      <c r="R41" s="118"/>
      <c r="S41" s="118"/>
      <c r="T41" s="118"/>
      <c r="U41" s="125"/>
      <c r="V41" s="15"/>
      <c r="X41" s="17"/>
      <c r="Y41" s="119" t="s">
        <v>6</v>
      </c>
      <c r="Z41" s="121"/>
      <c r="AA41" s="117" t="str">
        <f>G41</f>
        <v>07:00 to 10:00 &amp; 16:00 to 19:00</v>
      </c>
      <c r="AB41" s="142"/>
      <c r="AC41" s="142"/>
      <c r="AD41" s="142"/>
      <c r="AE41" s="142"/>
      <c r="AF41" s="142"/>
      <c r="AG41" s="142"/>
      <c r="AH41" s="142"/>
      <c r="AI41" s="143"/>
      <c r="AJ41" s="119" t="s">
        <v>7</v>
      </c>
      <c r="AK41" s="120"/>
      <c r="AL41" s="121"/>
      <c r="AM41" s="117" t="s">
        <v>56</v>
      </c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25"/>
    </row>
    <row r="42" spans="1:53" ht="15.75" customHeight="1" x14ac:dyDescent="0.25">
      <c r="A42" s="39"/>
      <c r="B42" s="40"/>
      <c r="C42" s="40"/>
      <c r="D42" s="41"/>
      <c r="E42" s="122"/>
      <c r="F42" s="124"/>
      <c r="G42" s="105"/>
      <c r="H42" s="106"/>
      <c r="I42" s="106"/>
      <c r="J42" s="106"/>
      <c r="K42" s="106"/>
      <c r="L42" s="106"/>
      <c r="M42" s="107"/>
      <c r="N42" s="122"/>
      <c r="O42" s="124"/>
      <c r="P42" s="126"/>
      <c r="Q42" s="127"/>
      <c r="R42" s="127"/>
      <c r="S42" s="127"/>
      <c r="T42" s="127"/>
      <c r="U42" s="128"/>
      <c r="V42" s="39"/>
      <c r="W42" s="40"/>
      <c r="X42" s="41"/>
      <c r="Y42" s="122"/>
      <c r="Z42" s="124"/>
      <c r="AA42" s="144"/>
      <c r="AB42" s="145"/>
      <c r="AC42" s="145"/>
      <c r="AD42" s="145"/>
      <c r="AE42" s="145"/>
      <c r="AF42" s="145"/>
      <c r="AG42" s="145"/>
      <c r="AH42" s="145"/>
      <c r="AI42" s="146"/>
      <c r="AJ42" s="122"/>
      <c r="AK42" s="123"/>
      <c r="AL42" s="124"/>
      <c r="AM42" s="126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8"/>
    </row>
  </sheetData>
  <mergeCells count="34">
    <mergeCell ref="AJ41:AL42"/>
    <mergeCell ref="AM41:BA42"/>
    <mergeCell ref="E41:F42"/>
    <mergeCell ref="G41:M42"/>
    <mergeCell ref="N41:O42"/>
    <mergeCell ref="P41:U42"/>
    <mergeCell ref="Y41:Z42"/>
    <mergeCell ref="AA41:AI42"/>
    <mergeCell ref="AZ37:AZ38"/>
    <mergeCell ref="BA37:BA38"/>
    <mergeCell ref="E39:F40"/>
    <mergeCell ref="G39:M40"/>
    <mergeCell ref="N39:O40"/>
    <mergeCell ref="P39:U40"/>
    <mergeCell ref="Y39:Z40"/>
    <mergeCell ref="AA39:AI40"/>
    <mergeCell ref="AJ39:AL40"/>
    <mergeCell ref="AM39:BA40"/>
    <mergeCell ref="Y37:Z38"/>
    <mergeCell ref="AA37:AI38"/>
    <mergeCell ref="AJ37:AJ38"/>
    <mergeCell ref="AK37:AL38"/>
    <mergeCell ref="AM37:AQ38"/>
    <mergeCell ref="AR37:AY38"/>
    <mergeCell ref="X2:AV2"/>
    <mergeCell ref="X19:AV19"/>
    <mergeCell ref="E37:F38"/>
    <mergeCell ref="G37:M38"/>
    <mergeCell ref="N37:N38"/>
    <mergeCell ref="O37:O38"/>
    <mergeCell ref="P37:Q38"/>
    <mergeCell ref="R37:S38"/>
    <mergeCell ref="T37:T38"/>
    <mergeCell ref="U37:U38"/>
  </mergeCells>
  <conditionalFormatting sqref="W21:W23">
    <cfRule type="expression" dxfId="2" priority="1">
      <formula>$AW21=MAX($AW$21:$AW$23)</formula>
    </cfRule>
  </conditionalFormatting>
  <conditionalFormatting sqref="W24:W26">
    <cfRule type="expression" dxfId="1" priority="2">
      <formula>$AW24=MAX($AW$24:$AW$26)</formula>
    </cfRule>
  </conditionalFormatting>
  <conditionalFormatting sqref="AW21:AW26">
    <cfRule type="top10" dxfId="0" priority="3" rank="1"/>
  </conditionalFormatting>
  <printOptions horizontalCentered="1" verticalCentered="1"/>
  <pageMargins left="0.31496062992125984" right="0.31496062992125984" top="0.31496062992125984" bottom="0.11811023622047245" header="0.33" footer="0"/>
  <pageSetup paperSize="9" orientation="landscape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efbb30d32b6f743859e651079eac0bc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5e9dcfa2fde652f6da2422f6bc61b9cb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A3C38B-B95B-4D64-BABD-9414F8C16CF4}"/>
</file>

<file path=customXml/itemProps2.xml><?xml version="1.0" encoding="utf-8"?>
<ds:datastoreItem xmlns:ds="http://schemas.openxmlformats.org/officeDocument/2006/customXml" ds:itemID="{278DC5C0-D88B-4FC9-8228-42415694E270}"/>
</file>

<file path=customXml/itemProps3.xml><?xml version="1.0" encoding="utf-8"?>
<ds:datastoreItem xmlns:ds="http://schemas.openxmlformats.org/officeDocument/2006/customXml" ds:itemID="{C3F2D999-EAFB-42CA-B549-06C21E0D9D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Site 4 Diagram</vt:lpstr>
      <vt:lpstr>Site 4</vt:lpstr>
      <vt:lpstr>Site 4 Peak Hour</vt:lpstr>
      <vt:lpstr>'Site 4'!Print_Area</vt:lpstr>
      <vt:lpstr>'Site 4'!Print_Titles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crux services</dc:creator>
  <cp:lastModifiedBy>Ali Memory</cp:lastModifiedBy>
  <dcterms:created xsi:type="dcterms:W3CDTF">2023-11-30T13:45:55Z</dcterms:created>
  <dcterms:modified xsi:type="dcterms:W3CDTF">2025-08-07T12:08:43Z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</Properties>
</file>