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defaultThemeVersion="166925"/>
  <mc:AlternateContent xmlns:mc="http://schemas.openxmlformats.org/markup-compatibility/2006">
    <mc:Choice Requires="x15">
      <x15ac:absPath xmlns:x15ac="http://schemas.microsoft.com/office/spreadsheetml/2010/11/ac" url="https://atlasplanninggroup.sharepoint.com/sites/GeneralShare/Shared Documents/Projects/Unit 9, South Point, Ensign Way, Hamble-Le-Rice, SO31 4RF/"/>
    </mc:Choice>
  </mc:AlternateContent>
  <xr:revisionPtr revIDLastSave="11" documentId="8_{37D443EA-E81F-4779-B279-F51776420CF7}" xr6:coauthVersionLast="47" xr6:coauthVersionMax="47" xr10:uidLastSave="{23DA33D1-0CA4-4CD6-88B7-7CB9FCF909B4}"/>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720" tabRatio="80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<sst xmlns="http://schemas.openxmlformats.org/spreadsheetml/2006/main" count="3021" uniqueCount="843">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</sst>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refreshError="1"/>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6" zoomScaleNormal="100" workbookViewId="0">
      <selection activeCell="B18" sqref="B18"/>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D21" sqref="D21"/>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45992</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4</v>
      </c>
      <c r="C8" s="18"/>
    </row>
    <row r="9" spans="1:3" ht="20.25" customHeight="1" x14ac:dyDescent="0.25">
      <c r="A9" s="17" t="s">
        <v>72</v>
      </c>
      <c r="B9" s="26" t="s">
        <v>834</v>
      </c>
      <c r="C9" s="18"/>
    </row>
    <row r="10" spans="1:3" ht="39.75" customHeight="1" x14ac:dyDescent="0.25">
      <c r="A10" s="17" t="s">
        <v>73</v>
      </c>
      <c r="B10" s="26" t="s">
        <v>182</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9.6</v>
      </c>
    </row>
    <row r="18" spans="1:2" ht="20.25" customHeight="1" x14ac:dyDescent="0.25">
      <c r="A18" s="17" t="s">
        <v>79</v>
      </c>
      <c r="B18" s="31">
        <f>IFERROR(B17*B7,0)</f>
        <v>1152</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2.65</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2" zoomScaleNormal="100" workbookViewId="0">
      <selection activeCell="D3" sqref="D3"/>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442</v>
      </c>
      <c r="F5" s="37"/>
    </row>
    <row r="6" spans="1:6" ht="23.25" customHeight="1" x14ac:dyDescent="0.25">
      <c r="A6" s="17" t="s">
        <v>84</v>
      </c>
      <c r="B6" s="43"/>
    </row>
    <row r="7" spans="1:6" ht="23.25" customHeight="1" x14ac:dyDescent="0.25">
      <c r="A7" s="17" t="s">
        <v>85</v>
      </c>
      <c r="B7" s="44"/>
    </row>
    <row r="8" spans="1:6" ht="23.25" customHeight="1" x14ac:dyDescent="0.25">
      <c r="A8" s="20" t="s">
        <v>86</v>
      </c>
      <c r="B8" s="45"/>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c r="B11" s="25"/>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v>
      </c>
      <c r="C28" s="39">
        <f>SUM(C11:C27)</f>
        <v>0</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c r="B5" s="25"/>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v>
      </c>
      <c r="C22" s="54">
        <f>SUM(C5:C21)</f>
        <v>0</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C8" sqref="C8"/>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2.65</v>
      </c>
    </row>
    <row r="6" spans="1:4" ht="23.25" customHeight="1" x14ac:dyDescent="0.25">
      <c r="A6" s="17" t="s">
        <v>111</v>
      </c>
      <c r="B6" s="72">
        <f>IFERROR(Nutrients_from_future_land_use!C22-SuDS!G30-Nutrients_from_current_land_use!C28,0)</f>
        <v>0</v>
      </c>
    </row>
    <row r="7" spans="1:4" ht="23.25" customHeight="1" x14ac:dyDescent="0.25">
      <c r="A7" s="17" t="s">
        <v>112</v>
      </c>
      <c r="B7" s="72">
        <f>IFERROR(B5+B6,0)</f>
        <v>2.65</v>
      </c>
    </row>
    <row r="8" spans="1:4" ht="23.25" customHeight="1" x14ac:dyDescent="0.25">
      <c r="A8" s="17" t="s">
        <v>113</v>
      </c>
      <c r="B8" s="72">
        <f>IFERROR(IF(B7&lt;0,B7,B7*1.2),0)</f>
        <v>3.1799999999999997</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3.18</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t="e">
        <f>VLOOKUP(Nutrients_from_current_land_use!B7,Value_look_up_tables!A618:I640,9,FALSE)</f>
        <v>#N/A</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t="e">
        <f>VLOOKUP(Nutrients_from_current_land_use!B7,Value_look_up_tables!A618:K640,10,FALSE)</f>
        <v>#N/A</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t="e">
        <f>VLOOKUP(Nutrients_from_current_land_use!B7,Value_look_up_tables!A618:N640,11,FALSE)</f>
        <v>#N/A</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e" cm="1" vm="1">
        <f t="array" ref="A710">_xlfn._xlws.SORT(_xlfn.UNIQUE(_xlfn._xlws.FILTER(Nutrients_from_future_land_use!$A$5:$A$21,Nutrients_from_future_land_use!$A$5:$A$21&lt;&gt;"")))</f>
        <v>#VALUE!</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b05111990a69ad7191b0c3d373f147c6">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b2db824f02fb3b5911e9b1e0e5df2db9"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DB682AA7-5ABE-4FFC-A805-0D490363C7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a96eaca5-39b3-438d-8979-960d5bd777f7"/>
    <ds:schemaRef ds:uri="d47016af-03f2-4368-8943-88c89bfe1dd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Dan Roycroft</cp:lastModifiedBy>
  <cp:revision/>
  <dcterms:created xsi:type="dcterms:W3CDTF">2021-10-14T13:24:34Z</dcterms:created>
  <dcterms:modified xsi:type="dcterms:W3CDTF">2025-10-03T14:34:23Z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