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12"/>
  <workbookPr/>
  <mc:AlternateContent xmlns:mc="http://schemas.openxmlformats.org/markup-compatibility/2006">
    <mc:Choice Requires="x15">
      <x15ac:absPath xmlns:x15ac="http://schemas.microsoft.com/office/spreadsheetml/2010/11/ac" url="https://atkins-my.sharepoint.com/personal/christina_osborne_atkinsrealis_com/Documents/Desktop/Victoria House Tender Pack/"/>
    </mc:Choice>
  </mc:AlternateContent>
  <xr:revisionPtr revIDLastSave="89" documentId="8_{C19B1259-17D7-4BBC-8B1B-4755E344EC5B}" xr6:coauthVersionLast="47" xr6:coauthVersionMax="47" xr10:uidLastSave="{A3E2FAD6-8973-4178-BA04-1C27F1C438CE}"/>
  <workbookProtection workbookAlgorithmName="SHA-512" workbookHashValue="U7w90hrqSVQJ7TLXPyv9E+mnRl2OBSUhaxV+AAxtgMISSuQWgKQjMbr6ocCvaYkUKgbljYJCOVXyF1c3AF0C5Q==" workbookSaltValue="FjBf4LZDouLR/iKW8FCcrA==" workbookSpinCount="100000" lockStructure="1"/>
  <bookViews>
    <workbookView xWindow="0" yWindow="-18120" windowWidth="29040" windowHeight="17520" firstSheet="2" activeTab="2" xr2:uid="{00000000-000D-0000-FFFF-FFFF00000000}"/>
  </bookViews>
  <sheets>
    <sheet name="Room Data" sheetId="1" state="hidden" r:id="rId1"/>
    <sheet name="Floor 0" sheetId="3" r:id="rId2"/>
    <sheet name="Floor 1" sheetId="4" r:id="rId3"/>
    <sheet name="Rates" sheetId="2" state="hidden" r:id="rId4"/>
    <sheet name="Door Schedule" sheetId="5" state="hidden" r:id="rId5"/>
  </sheets>
  <definedNames>
    <definedName name="_xlnm._FilterDatabase" localSheetId="0" hidden="1">'Room Data'!$A$2:$P$142</definedName>
    <definedName name="_xlnm.Print_Titles" localSheetId="1">'Floor 0'!$A:$A</definedName>
    <definedName name="_xlnm.Print_Titles" localSheetId="2">'Floor 1'!$A:$A</definedName>
    <definedName name="Summary">'Room Data'!#REF!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5" i="1" l="1"/>
  <c r="N5" i="1"/>
  <c r="E139" i="5"/>
  <c r="E138" i="5"/>
  <c r="E136" i="5"/>
  <c r="E77" i="5"/>
  <c r="E78" i="5"/>
  <c r="E79" i="5"/>
  <c r="E80" i="5"/>
  <c r="E81" i="5"/>
  <c r="E82" i="5"/>
  <c r="E83" i="5"/>
  <c r="E84" i="5"/>
  <c r="E85" i="5"/>
  <c r="E86" i="5"/>
  <c r="E87" i="5"/>
  <c r="E88" i="5"/>
  <c r="E89" i="5"/>
  <c r="E90" i="5"/>
  <c r="E91" i="5"/>
  <c r="E92" i="5"/>
  <c r="E93" i="5"/>
  <c r="E94" i="5"/>
  <c r="E95" i="5"/>
  <c r="E96" i="5"/>
  <c r="E97" i="5"/>
  <c r="E98" i="5"/>
  <c r="E99" i="5"/>
  <c r="E100" i="5"/>
  <c r="E101" i="5"/>
  <c r="E102" i="5"/>
  <c r="E103" i="5"/>
  <c r="E104" i="5"/>
  <c r="E105" i="5"/>
  <c r="E106" i="5"/>
  <c r="E107" i="5"/>
  <c r="E108" i="5"/>
  <c r="E109" i="5"/>
  <c r="E110" i="5"/>
  <c r="E111" i="5"/>
  <c r="E112" i="5"/>
  <c r="E113" i="5"/>
  <c r="E114" i="5"/>
  <c r="E115" i="5"/>
  <c r="E116" i="5"/>
  <c r="E117" i="5"/>
  <c r="E118" i="5"/>
  <c r="E119" i="5"/>
  <c r="E120" i="5"/>
  <c r="E121" i="5"/>
  <c r="E122" i="5"/>
  <c r="E123" i="5"/>
  <c r="E124" i="5"/>
  <c r="E125" i="5"/>
  <c r="E126" i="5"/>
  <c r="E127" i="5"/>
  <c r="E128" i="5"/>
  <c r="E129" i="5"/>
  <c r="E130" i="5"/>
  <c r="E131" i="5"/>
  <c r="E132" i="5"/>
  <c r="E133" i="5"/>
  <c r="E134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0" i="5"/>
  <c r="E61" i="5"/>
  <c r="E62" i="5"/>
  <c r="E63" i="5"/>
  <c r="E64" i="5"/>
  <c r="E65" i="5"/>
  <c r="E66" i="5"/>
  <c r="E67" i="5"/>
  <c r="E68" i="5"/>
  <c r="E69" i="5"/>
  <c r="E70" i="5"/>
  <c r="E71" i="5"/>
  <c r="E72" i="5"/>
  <c r="E73" i="5"/>
  <c r="E74" i="5"/>
  <c r="E75" i="5"/>
  <c r="E76" i="5"/>
  <c r="E5" i="5"/>
  <c r="E6" i="5"/>
  <c r="E7" i="5"/>
  <c r="E8" i="5"/>
  <c r="E9" i="5"/>
  <c r="E10" i="5"/>
  <c r="E11" i="5"/>
  <c r="E12" i="5"/>
  <c r="E3" i="5"/>
  <c r="E4" i="5"/>
  <c r="O127" i="1" l="1"/>
  <c r="N127" i="1"/>
  <c r="O51" i="1"/>
  <c r="O52" i="1"/>
  <c r="N51" i="1"/>
  <c r="N52" i="1"/>
  <c r="M51" i="1"/>
  <c r="M52" i="1"/>
  <c r="O13" i="1"/>
  <c r="R2" i="4"/>
  <c r="R4" i="4"/>
  <c r="AO4" i="3"/>
  <c r="AO2" i="3"/>
  <c r="U4" i="4"/>
  <c r="U2" i="4"/>
  <c r="AU4" i="4"/>
  <c r="AT4" i="4"/>
  <c r="AS4" i="4"/>
  <c r="AR4" i="4"/>
  <c r="AQ4" i="4"/>
  <c r="AP4" i="4"/>
  <c r="AO4" i="4"/>
  <c r="AN4" i="4"/>
  <c r="AM4" i="4"/>
  <c r="AL4" i="4"/>
  <c r="AK4" i="4"/>
  <c r="AJ4" i="4"/>
  <c r="AI4" i="4"/>
  <c r="AH4" i="4"/>
  <c r="AG4" i="4"/>
  <c r="AF4" i="4"/>
  <c r="AE4" i="4"/>
  <c r="AD4" i="4"/>
  <c r="AC4" i="4"/>
  <c r="AB4" i="4"/>
  <c r="AA4" i="4"/>
  <c r="Z4" i="4"/>
  <c r="Y4" i="4"/>
  <c r="X4" i="4"/>
  <c r="W4" i="4"/>
  <c r="V4" i="4"/>
  <c r="T4" i="4"/>
  <c r="S4" i="4"/>
  <c r="Q4" i="4"/>
  <c r="P4" i="4"/>
  <c r="O4" i="4"/>
  <c r="N4" i="4"/>
  <c r="M4" i="4"/>
  <c r="L4" i="4"/>
  <c r="K4" i="4"/>
  <c r="J4" i="4"/>
  <c r="I4" i="4"/>
  <c r="H4" i="4"/>
  <c r="G4" i="4"/>
  <c r="F4" i="4"/>
  <c r="E4" i="4"/>
  <c r="D4" i="4"/>
  <c r="C4" i="4"/>
  <c r="B4" i="4"/>
  <c r="AU2" i="4"/>
  <c r="AT2" i="4"/>
  <c r="AS2" i="4"/>
  <c r="AR2" i="4"/>
  <c r="AQ2" i="4"/>
  <c r="AP2" i="4"/>
  <c r="AO2" i="4"/>
  <c r="AN2" i="4"/>
  <c r="AM2" i="4"/>
  <c r="AL2" i="4"/>
  <c r="AK2" i="4"/>
  <c r="AJ2" i="4"/>
  <c r="AI2" i="4"/>
  <c r="AH2" i="4"/>
  <c r="AG2" i="4"/>
  <c r="AF2" i="4"/>
  <c r="AE2" i="4"/>
  <c r="AD2" i="4"/>
  <c r="AC2" i="4"/>
  <c r="AB2" i="4"/>
  <c r="AA2" i="4"/>
  <c r="Z2" i="4"/>
  <c r="Y2" i="4"/>
  <c r="X2" i="4"/>
  <c r="W2" i="4"/>
  <c r="V2" i="4"/>
  <c r="T2" i="4"/>
  <c r="S2" i="4"/>
  <c r="Q2" i="4"/>
  <c r="P2" i="4"/>
  <c r="O2" i="4"/>
  <c r="N2" i="4"/>
  <c r="M2" i="4"/>
  <c r="L2" i="4"/>
  <c r="K2" i="4"/>
  <c r="J2" i="4"/>
  <c r="I2" i="4"/>
  <c r="H2" i="4"/>
  <c r="G2" i="4"/>
  <c r="F2" i="4"/>
  <c r="E2" i="4"/>
  <c r="D2" i="4"/>
  <c r="C2" i="4"/>
  <c r="B2" i="4"/>
  <c r="BW4" i="3"/>
  <c r="BW2" i="3"/>
  <c r="AP2" i="3"/>
  <c r="AQ2" i="3"/>
  <c r="AR2" i="3"/>
  <c r="AS2" i="3"/>
  <c r="AT2" i="3"/>
  <c r="AU2" i="3"/>
  <c r="AV2" i="3"/>
  <c r="AW2" i="3"/>
  <c r="AX2" i="3"/>
  <c r="AY2" i="3"/>
  <c r="AZ2" i="3"/>
  <c r="BA2" i="3"/>
  <c r="BB2" i="3"/>
  <c r="BC2" i="3"/>
  <c r="BD2" i="3"/>
  <c r="BE2" i="3"/>
  <c r="BF2" i="3"/>
  <c r="BG2" i="3"/>
  <c r="BH2" i="3"/>
  <c r="BI2" i="3"/>
  <c r="BJ2" i="3"/>
  <c r="BK2" i="3"/>
  <c r="BL2" i="3"/>
  <c r="BM2" i="3"/>
  <c r="BN2" i="3"/>
  <c r="BO2" i="3"/>
  <c r="BP2" i="3"/>
  <c r="BQ2" i="3"/>
  <c r="BR2" i="3"/>
  <c r="BS2" i="3"/>
  <c r="BT2" i="3"/>
  <c r="BU2" i="3"/>
  <c r="BV2" i="3"/>
  <c r="BX2" i="3"/>
  <c r="BY2" i="3"/>
  <c r="AP4" i="3"/>
  <c r="AQ4" i="3"/>
  <c r="AR4" i="3"/>
  <c r="AS4" i="3"/>
  <c r="AT4" i="3"/>
  <c r="AU4" i="3"/>
  <c r="AV4" i="3"/>
  <c r="AW4" i="3"/>
  <c r="AX4" i="3"/>
  <c r="AY4" i="3"/>
  <c r="AZ4" i="3"/>
  <c r="BA4" i="3"/>
  <c r="BB4" i="3"/>
  <c r="BC4" i="3"/>
  <c r="BD4" i="3"/>
  <c r="BE4" i="3"/>
  <c r="BF4" i="3"/>
  <c r="BG4" i="3"/>
  <c r="BH4" i="3"/>
  <c r="BI4" i="3"/>
  <c r="BJ4" i="3"/>
  <c r="BK4" i="3"/>
  <c r="BL4" i="3"/>
  <c r="BM4" i="3"/>
  <c r="BN4" i="3"/>
  <c r="BO4" i="3"/>
  <c r="BP4" i="3"/>
  <c r="BQ4" i="3"/>
  <c r="BR4" i="3"/>
  <c r="BS4" i="3"/>
  <c r="BT4" i="3"/>
  <c r="BU4" i="3"/>
  <c r="BV4" i="3"/>
  <c r="BX4" i="3"/>
  <c r="BY4" i="3"/>
  <c r="AC4" i="3"/>
  <c r="AD4" i="3"/>
  <c r="AE4" i="3"/>
  <c r="AF4" i="3"/>
  <c r="AG4" i="3"/>
  <c r="AH4" i="3"/>
  <c r="AI4" i="3"/>
  <c r="AJ4" i="3"/>
  <c r="AK4" i="3"/>
  <c r="AL4" i="3"/>
  <c r="AM4" i="3"/>
  <c r="AN4" i="3"/>
  <c r="AC2" i="3"/>
  <c r="AD2" i="3"/>
  <c r="AE2" i="3"/>
  <c r="AF2" i="3"/>
  <c r="AG2" i="3"/>
  <c r="AH2" i="3"/>
  <c r="AI2" i="3"/>
  <c r="AJ2" i="3"/>
  <c r="AK2" i="3"/>
  <c r="AL2" i="3"/>
  <c r="AM2" i="3"/>
  <c r="AN2" i="3"/>
  <c r="N4" i="3"/>
  <c r="O4" i="3"/>
  <c r="P4" i="3"/>
  <c r="Q4" i="3"/>
  <c r="R4" i="3"/>
  <c r="S4" i="3"/>
  <c r="T4" i="3"/>
  <c r="U4" i="3"/>
  <c r="V4" i="3"/>
  <c r="W4" i="3"/>
  <c r="X4" i="3"/>
  <c r="Y4" i="3"/>
  <c r="Z4" i="3"/>
  <c r="AA4" i="3"/>
  <c r="AB4" i="3"/>
  <c r="N2" i="3"/>
  <c r="O2" i="3"/>
  <c r="P2" i="3"/>
  <c r="Q2" i="3"/>
  <c r="R2" i="3"/>
  <c r="S2" i="3"/>
  <c r="T2" i="3"/>
  <c r="U2" i="3"/>
  <c r="V2" i="3"/>
  <c r="W2" i="3"/>
  <c r="X2" i="3"/>
  <c r="Y2" i="3"/>
  <c r="Z2" i="3"/>
  <c r="AA2" i="3"/>
  <c r="AB2" i="3"/>
  <c r="G2" i="3"/>
  <c r="H2" i="3"/>
  <c r="I2" i="3"/>
  <c r="J2" i="3"/>
  <c r="K2" i="3"/>
  <c r="L2" i="3"/>
  <c r="M2" i="3"/>
  <c r="B2" i="3"/>
  <c r="C2" i="3"/>
  <c r="D2" i="3"/>
  <c r="E2" i="3"/>
  <c r="F2" i="3"/>
  <c r="F4" i="3"/>
  <c r="B4" i="3"/>
  <c r="C4" i="3"/>
  <c r="D4" i="3"/>
  <c r="E4" i="3"/>
  <c r="G4" i="3"/>
  <c r="H4" i="3"/>
  <c r="I4" i="3"/>
  <c r="J4" i="3"/>
  <c r="K4" i="3"/>
  <c r="L4" i="3"/>
  <c r="M4" i="3"/>
  <c r="N131" i="1"/>
  <c r="M142" i="1"/>
  <c r="M141" i="1"/>
  <c r="M139" i="1"/>
  <c r="M137" i="1"/>
  <c r="M135" i="1"/>
  <c r="M134" i="1"/>
  <c r="M133" i="1"/>
  <c r="N21" i="1"/>
  <c r="O21" i="1" s="1"/>
  <c r="N22" i="1"/>
  <c r="O22" i="1" s="1"/>
  <c r="N140" i="1"/>
  <c r="O140" i="1" s="1"/>
  <c r="N138" i="1"/>
  <c r="O138" i="1" s="1"/>
  <c r="N136" i="1"/>
  <c r="O136" i="1" s="1"/>
  <c r="N123" i="1"/>
  <c r="O123" i="1" s="1"/>
  <c r="N107" i="1"/>
  <c r="O107" i="1" s="1"/>
  <c r="N106" i="1"/>
  <c r="O106" i="1" s="1"/>
  <c r="D145" i="1"/>
  <c r="AB81" i="1"/>
  <c r="AB95" i="1"/>
  <c r="J15" i="2"/>
  <c r="Z123" i="1"/>
  <c r="Y123" i="1"/>
  <c r="Z107" i="1"/>
  <c r="Z106" i="1"/>
  <c r="Z102" i="1"/>
  <c r="Z98" i="1"/>
  <c r="Z97" i="1"/>
  <c r="Z96" i="1"/>
  <c r="Y80" i="1"/>
  <c r="Y107" i="1"/>
  <c r="Y106" i="1"/>
  <c r="Y102" i="1"/>
  <c r="Y97" i="1"/>
  <c r="Y98" i="1"/>
  <c r="Y96" i="1"/>
  <c r="Z74" i="1"/>
  <c r="Z75" i="1"/>
  <c r="Y74" i="1"/>
  <c r="Y75" i="1"/>
  <c r="J8" i="2"/>
  <c r="J6" i="2"/>
  <c r="J7" i="2"/>
  <c r="J5" i="2"/>
  <c r="R9" i="1"/>
  <c r="R10" i="1"/>
  <c r="R13" i="1"/>
  <c r="R14" i="1"/>
  <c r="R15" i="1"/>
  <c r="R16" i="1"/>
  <c r="R23" i="1"/>
  <c r="R24" i="1"/>
  <c r="R25" i="1"/>
  <c r="R31" i="1"/>
  <c r="R32" i="1"/>
  <c r="R38" i="1"/>
  <c r="R39" i="1"/>
  <c r="R45" i="1"/>
  <c r="R46" i="1"/>
  <c r="R47" i="1"/>
  <c r="R51" i="1"/>
  <c r="R52" i="1"/>
  <c r="R53" i="1"/>
  <c r="R57" i="1"/>
  <c r="R61" i="1"/>
  <c r="R63" i="1"/>
  <c r="R64" i="1"/>
  <c r="R65" i="1"/>
  <c r="R66" i="1"/>
  <c r="R67" i="1"/>
  <c r="R68" i="1"/>
  <c r="R70" i="1"/>
  <c r="R73" i="1"/>
  <c r="R77" i="1"/>
  <c r="R78" i="1"/>
  <c r="R79" i="1"/>
  <c r="R82" i="1"/>
  <c r="R88" i="1"/>
  <c r="R89" i="1"/>
  <c r="R90" i="1"/>
  <c r="R93" i="1"/>
  <c r="R94" i="1"/>
  <c r="R95" i="1"/>
  <c r="R96" i="1"/>
  <c r="R103" i="1"/>
  <c r="R104" i="1"/>
  <c r="R105" i="1"/>
  <c r="R106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9" i="1"/>
  <c r="R140" i="1"/>
  <c r="R141" i="1"/>
  <c r="R142" i="1"/>
  <c r="R7" i="1"/>
  <c r="S3" i="1"/>
  <c r="R3" i="1" s="1"/>
  <c r="S84" i="1"/>
  <c r="R84" i="1" s="1"/>
  <c r="U75" i="1"/>
  <c r="R75" i="1" s="1"/>
  <c r="S74" i="1"/>
  <c r="R74" i="1" s="1"/>
  <c r="V71" i="1"/>
  <c r="R71" i="1" s="1"/>
  <c r="U60" i="1"/>
  <c r="R60" i="1" s="1"/>
  <c r="S138" i="1"/>
  <c r="R138" i="1" s="1"/>
  <c r="S123" i="1"/>
  <c r="R123" i="1" s="1"/>
  <c r="V107" i="1"/>
  <c r="R107" i="1" s="1"/>
  <c r="U102" i="1"/>
  <c r="R102" i="1" s="1"/>
  <c r="S101" i="1"/>
  <c r="R101" i="1" s="1"/>
  <c r="S100" i="1"/>
  <c r="R100" i="1" s="1"/>
  <c r="S99" i="1"/>
  <c r="R99" i="1" s="1"/>
  <c r="S98" i="1"/>
  <c r="R98" i="1" s="1"/>
  <c r="S97" i="1"/>
  <c r="R97" i="1" s="1"/>
  <c r="U92" i="1"/>
  <c r="R92" i="1" s="1"/>
  <c r="AB145" i="1" l="1"/>
  <c r="V145" i="1"/>
  <c r="U69" i="1"/>
  <c r="R69" i="1" s="1"/>
  <c r="U81" i="1"/>
  <c r="R81" i="1" s="1"/>
  <c r="U80" i="1"/>
  <c r="R80" i="1" s="1"/>
  <c r="T91" i="1"/>
  <c r="S86" i="1"/>
  <c r="R86" i="1" s="1"/>
  <c r="S87" i="1"/>
  <c r="R87" i="1" s="1"/>
  <c r="S85" i="1"/>
  <c r="R85" i="1" s="1"/>
  <c r="F77" i="1"/>
  <c r="F78" i="1"/>
  <c r="F79" i="1"/>
  <c r="Z76" i="1"/>
  <c r="Y76" i="1"/>
  <c r="S76" i="1"/>
  <c r="R76" i="1" s="1"/>
  <c r="N77" i="1"/>
  <c r="O77" i="1" s="1"/>
  <c r="N79" i="1"/>
  <c r="O79" i="1" s="1"/>
  <c r="P76" i="1"/>
  <c r="P77" i="1"/>
  <c r="P78" i="1"/>
  <c r="P79" i="1"/>
  <c r="H76" i="1"/>
  <c r="L76" i="1" s="1"/>
  <c r="M76" i="1" s="1"/>
  <c r="H77" i="1"/>
  <c r="L77" i="1" s="1"/>
  <c r="M77" i="1" s="1"/>
  <c r="H78" i="1"/>
  <c r="L78" i="1" s="1"/>
  <c r="H79" i="1"/>
  <c r="L79" i="1" s="1"/>
  <c r="M79" i="1" s="1"/>
  <c r="N76" i="1"/>
  <c r="O76" i="1" s="1"/>
  <c r="F76" i="1"/>
  <c r="S72" i="1"/>
  <c r="R72" i="1" s="1"/>
  <c r="S62" i="1"/>
  <c r="R62" i="1" s="1"/>
  <c r="S59" i="1"/>
  <c r="R59" i="1" s="1"/>
  <c r="S58" i="1"/>
  <c r="R58" i="1" s="1"/>
  <c r="S55" i="1"/>
  <c r="R55" i="1" s="1"/>
  <c r="S56" i="1"/>
  <c r="R56" i="1" s="1"/>
  <c r="S54" i="1"/>
  <c r="R54" i="1" s="1"/>
  <c r="Z23" i="1"/>
  <c r="Y23" i="1"/>
  <c r="S83" i="1"/>
  <c r="R83" i="1" s="1"/>
  <c r="S21" i="1"/>
  <c r="R21" i="1" s="1"/>
  <c r="S22" i="1"/>
  <c r="R22" i="1" s="1"/>
  <c r="U145" i="1" l="1"/>
  <c r="T145" i="1"/>
  <c r="R91" i="1"/>
  <c r="P91" i="1"/>
  <c r="N91" i="1"/>
  <c r="O91" i="1" s="1"/>
  <c r="N92" i="1"/>
  <c r="O92" i="1" s="1"/>
  <c r="N94" i="1"/>
  <c r="O94" i="1" s="1"/>
  <c r="N95" i="1"/>
  <c r="O95" i="1" s="1"/>
  <c r="N96" i="1"/>
  <c r="O96" i="1" s="1"/>
  <c r="N97" i="1"/>
  <c r="O97" i="1" s="1"/>
  <c r="N98" i="1"/>
  <c r="O98" i="1" s="1"/>
  <c r="N99" i="1"/>
  <c r="O99" i="1" s="1"/>
  <c r="N100" i="1"/>
  <c r="O100" i="1" s="1"/>
  <c r="N101" i="1"/>
  <c r="O101" i="1" s="1"/>
  <c r="N102" i="1"/>
  <c r="O102" i="1" s="1"/>
  <c r="H91" i="1"/>
  <c r="L91" i="1" s="1"/>
  <c r="M91" i="1" s="1"/>
  <c r="F91" i="1"/>
  <c r="Z69" i="1" l="1"/>
  <c r="Y69" i="1"/>
  <c r="Z57" i="1"/>
  <c r="Z58" i="1"/>
  <c r="Z59" i="1"/>
  <c r="Z60" i="1"/>
  <c r="Y57" i="1"/>
  <c r="Y58" i="1"/>
  <c r="Y59" i="1"/>
  <c r="Y60" i="1"/>
  <c r="Z56" i="1"/>
  <c r="Z55" i="1"/>
  <c r="Z54" i="1"/>
  <c r="Y56" i="1"/>
  <c r="Y55" i="1"/>
  <c r="Y54" i="1"/>
  <c r="P96" i="1"/>
  <c r="P97" i="1"/>
  <c r="P98" i="1"/>
  <c r="P99" i="1"/>
  <c r="P100" i="1"/>
  <c r="P101" i="1"/>
  <c r="N47" i="1"/>
  <c r="O47" i="1" s="1"/>
  <c r="N48" i="1"/>
  <c r="O48" i="1" s="1"/>
  <c r="N49" i="1"/>
  <c r="O49" i="1" s="1"/>
  <c r="N50" i="1"/>
  <c r="O50" i="1" s="1"/>
  <c r="N54" i="1"/>
  <c r="O54" i="1" s="1"/>
  <c r="N55" i="1"/>
  <c r="O55" i="1" s="1"/>
  <c r="N56" i="1"/>
  <c r="O56" i="1" s="1"/>
  <c r="N58" i="1"/>
  <c r="O58" i="1" s="1"/>
  <c r="N59" i="1"/>
  <c r="O59" i="1" s="1"/>
  <c r="N60" i="1"/>
  <c r="O60" i="1" s="1"/>
  <c r="N62" i="1"/>
  <c r="O62" i="1" s="1"/>
  <c r="N63" i="1"/>
  <c r="N64" i="1"/>
  <c r="N65" i="1"/>
  <c r="N66" i="1"/>
  <c r="N67" i="1"/>
  <c r="N68" i="1"/>
  <c r="N69" i="1"/>
  <c r="O69" i="1" s="1"/>
  <c r="N70" i="1"/>
  <c r="O70" i="1" s="1"/>
  <c r="N71" i="1"/>
  <c r="O71" i="1" s="1"/>
  <c r="N72" i="1"/>
  <c r="O72" i="1" s="1"/>
  <c r="N74" i="1"/>
  <c r="O74" i="1" s="1"/>
  <c r="N75" i="1"/>
  <c r="O75" i="1" s="1"/>
  <c r="N80" i="1"/>
  <c r="O80" i="1" s="1"/>
  <c r="N81" i="1"/>
  <c r="O81" i="1" s="1"/>
  <c r="N82" i="1"/>
  <c r="O82" i="1" s="1"/>
  <c r="N83" i="1"/>
  <c r="O83" i="1" s="1"/>
  <c r="N84" i="1"/>
  <c r="O84" i="1" s="1"/>
  <c r="N85" i="1"/>
  <c r="O85" i="1" s="1"/>
  <c r="N86" i="1"/>
  <c r="O86" i="1" s="1"/>
  <c r="N87" i="1"/>
  <c r="O87" i="1" s="1"/>
  <c r="H96" i="1"/>
  <c r="L96" i="1" s="1"/>
  <c r="M96" i="1" s="1"/>
  <c r="H97" i="1"/>
  <c r="L97" i="1" s="1"/>
  <c r="M97" i="1" s="1"/>
  <c r="H98" i="1"/>
  <c r="L98" i="1" s="1"/>
  <c r="M98" i="1" s="1"/>
  <c r="H99" i="1"/>
  <c r="L99" i="1" s="1"/>
  <c r="M99" i="1" s="1"/>
  <c r="H100" i="1"/>
  <c r="L100" i="1" s="1"/>
  <c r="M100" i="1" s="1"/>
  <c r="H101" i="1"/>
  <c r="L101" i="1" s="1"/>
  <c r="M101" i="1" s="1"/>
  <c r="F96" i="1"/>
  <c r="F97" i="1"/>
  <c r="F98" i="1"/>
  <c r="F99" i="1"/>
  <c r="F100" i="1"/>
  <c r="F101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80" i="1"/>
  <c r="P81" i="1"/>
  <c r="P82" i="1"/>
  <c r="P83" i="1"/>
  <c r="P84" i="1"/>
  <c r="P85" i="1"/>
  <c r="P86" i="1"/>
  <c r="P87" i="1"/>
  <c r="P88" i="1"/>
  <c r="P89" i="1"/>
  <c r="P90" i="1"/>
  <c r="P92" i="1"/>
  <c r="P93" i="1"/>
  <c r="P94" i="1"/>
  <c r="P95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4" i="1"/>
  <c r="Z47" i="1"/>
  <c r="Y47" i="1"/>
  <c r="Z37" i="1"/>
  <c r="Y37" i="1"/>
  <c r="Z41" i="1"/>
  <c r="Z42" i="1"/>
  <c r="Z43" i="1"/>
  <c r="Y41" i="1"/>
  <c r="Y42" i="1"/>
  <c r="Y43" i="1"/>
  <c r="Z33" i="1"/>
  <c r="Y33" i="1"/>
  <c r="S49" i="1"/>
  <c r="R49" i="1" s="1"/>
  <c r="S48" i="1"/>
  <c r="R48" i="1" s="1"/>
  <c r="S44" i="1"/>
  <c r="R44" i="1" s="1"/>
  <c r="S43" i="1"/>
  <c r="R43" i="1" s="1"/>
  <c r="S42" i="1"/>
  <c r="R42" i="1" s="1"/>
  <c r="S41" i="1"/>
  <c r="R41" i="1" s="1"/>
  <c r="N41" i="1"/>
  <c r="O41" i="1" s="1"/>
  <c r="N42" i="1"/>
  <c r="O42" i="1" s="1"/>
  <c r="N43" i="1"/>
  <c r="O43" i="1" s="1"/>
  <c r="N44" i="1"/>
  <c r="O44" i="1" s="1"/>
  <c r="P145" i="1" l="1"/>
  <c r="F85" i="1"/>
  <c r="AA6" i="1"/>
  <c r="AA5" i="1"/>
  <c r="Z4" i="1"/>
  <c r="Y4" i="1"/>
  <c r="Z8" i="1"/>
  <c r="Z7" i="1"/>
  <c r="Z12" i="1"/>
  <c r="Z11" i="1"/>
  <c r="Z17" i="1"/>
  <c r="Z18" i="1"/>
  <c r="Z28" i="1"/>
  <c r="Z27" i="1"/>
  <c r="Z26" i="1"/>
  <c r="Y28" i="1"/>
  <c r="Y27" i="1"/>
  <c r="Y26" i="1"/>
  <c r="Y18" i="1"/>
  <c r="Y17" i="1"/>
  <c r="Y12" i="1"/>
  <c r="Y11" i="1"/>
  <c r="Y8" i="1"/>
  <c r="Y7" i="1"/>
  <c r="S50" i="1"/>
  <c r="R50" i="1" s="1"/>
  <c r="Z20" i="1"/>
  <c r="Y20" i="1"/>
  <c r="Z30" i="1"/>
  <c r="Y30" i="1"/>
  <c r="Z34" i="1"/>
  <c r="Y34" i="1"/>
  <c r="Z35" i="1"/>
  <c r="Y35" i="1"/>
  <c r="S33" i="1"/>
  <c r="R33" i="1" s="1"/>
  <c r="S34" i="1"/>
  <c r="R34" i="1" s="1"/>
  <c r="S35" i="1"/>
  <c r="R35" i="1" s="1"/>
  <c r="S36" i="1"/>
  <c r="R36" i="1" s="1"/>
  <c r="S37" i="1"/>
  <c r="R37" i="1" s="1"/>
  <c r="S40" i="1"/>
  <c r="R40" i="1" s="1"/>
  <c r="Z40" i="1"/>
  <c r="Y40" i="1"/>
  <c r="S8" i="1"/>
  <c r="R8" i="1" s="1"/>
  <c r="S11" i="1"/>
  <c r="R11" i="1" s="1"/>
  <c r="S12" i="1"/>
  <c r="R12" i="1" s="1"/>
  <c r="S17" i="1"/>
  <c r="R17" i="1" s="1"/>
  <c r="S18" i="1"/>
  <c r="R18" i="1" s="1"/>
  <c r="S19" i="1"/>
  <c r="R19" i="1" s="1"/>
  <c r="S20" i="1"/>
  <c r="R20" i="1" s="1"/>
  <c r="S26" i="1"/>
  <c r="R26" i="1" s="1"/>
  <c r="S27" i="1"/>
  <c r="R27" i="1" s="1"/>
  <c r="S28" i="1"/>
  <c r="R28" i="1" s="1"/>
  <c r="S29" i="1"/>
  <c r="R29" i="1" s="1"/>
  <c r="S30" i="1"/>
  <c r="R30" i="1" s="1"/>
  <c r="N34" i="1"/>
  <c r="O34" i="1" s="1"/>
  <c r="N35" i="1"/>
  <c r="O35" i="1" s="1"/>
  <c r="N36" i="1"/>
  <c r="O36" i="1" s="1"/>
  <c r="N37" i="1"/>
  <c r="O37" i="1" s="1"/>
  <c r="N39" i="1"/>
  <c r="O39" i="1" s="1"/>
  <c r="N40" i="1"/>
  <c r="O40" i="1" s="1"/>
  <c r="S5" i="1"/>
  <c r="S6" i="1"/>
  <c r="R6" i="1" s="1"/>
  <c r="S4" i="1"/>
  <c r="R4" i="1" s="1"/>
  <c r="O5" i="1"/>
  <c r="N6" i="1"/>
  <c r="O6" i="1" s="1"/>
  <c r="N7" i="1"/>
  <c r="O7" i="1" s="1"/>
  <c r="N8" i="1"/>
  <c r="O8" i="1" s="1"/>
  <c r="N10" i="1"/>
  <c r="O10" i="1" s="1"/>
  <c r="N11" i="1"/>
  <c r="O11" i="1" s="1"/>
  <c r="N12" i="1"/>
  <c r="O12" i="1" s="1"/>
  <c r="N14" i="1"/>
  <c r="O14" i="1" s="1"/>
  <c r="N15" i="1"/>
  <c r="O15" i="1" s="1"/>
  <c r="N17" i="1"/>
  <c r="O17" i="1" s="1"/>
  <c r="N18" i="1"/>
  <c r="O18" i="1" s="1"/>
  <c r="N19" i="1"/>
  <c r="O19" i="1" s="1"/>
  <c r="N20" i="1"/>
  <c r="O20" i="1" s="1"/>
  <c r="N23" i="1"/>
  <c r="O23" i="1" s="1"/>
  <c r="N26" i="1"/>
  <c r="O26" i="1" s="1"/>
  <c r="N27" i="1"/>
  <c r="O27" i="1" s="1"/>
  <c r="N28" i="1"/>
  <c r="O28" i="1" s="1"/>
  <c r="N29" i="1"/>
  <c r="O29" i="1" s="1"/>
  <c r="N30" i="1"/>
  <c r="O30" i="1" s="1"/>
  <c r="N31" i="1"/>
  <c r="N32" i="1"/>
  <c r="N33" i="1"/>
  <c r="O33" i="1" s="1"/>
  <c r="N4" i="1"/>
  <c r="O4" i="1" s="1"/>
  <c r="H12" i="1"/>
  <c r="L12" i="1" s="1"/>
  <c r="M12" i="1" s="1"/>
  <c r="H13" i="1"/>
  <c r="L13" i="1" s="1"/>
  <c r="H14" i="1"/>
  <c r="L14" i="1" s="1"/>
  <c r="M14" i="1" s="1"/>
  <c r="H15" i="1"/>
  <c r="L15" i="1" s="1"/>
  <c r="M15" i="1" s="1"/>
  <c r="H16" i="1"/>
  <c r="L16" i="1" s="1"/>
  <c r="H17" i="1"/>
  <c r="L17" i="1" s="1"/>
  <c r="M17" i="1" s="1"/>
  <c r="H18" i="1"/>
  <c r="L18" i="1" s="1"/>
  <c r="M18" i="1" s="1"/>
  <c r="H19" i="1"/>
  <c r="L19" i="1" s="1"/>
  <c r="M19" i="1" s="1"/>
  <c r="H20" i="1"/>
  <c r="L20" i="1" s="1"/>
  <c r="M20" i="1" s="1"/>
  <c r="H21" i="1"/>
  <c r="L21" i="1" s="1"/>
  <c r="M21" i="1" s="1"/>
  <c r="H22" i="1"/>
  <c r="L22" i="1" s="1"/>
  <c r="M22" i="1" s="1"/>
  <c r="H23" i="1"/>
  <c r="L23" i="1" s="1"/>
  <c r="M23" i="1" s="1"/>
  <c r="H24" i="1"/>
  <c r="L24" i="1" s="1"/>
  <c r="H25" i="1"/>
  <c r="L25" i="1" s="1"/>
  <c r="H26" i="1"/>
  <c r="L26" i="1" s="1"/>
  <c r="M26" i="1" s="1"/>
  <c r="H27" i="1"/>
  <c r="L27" i="1" s="1"/>
  <c r="M27" i="1" s="1"/>
  <c r="H28" i="1"/>
  <c r="L28" i="1" s="1"/>
  <c r="M28" i="1" s="1"/>
  <c r="H29" i="1"/>
  <c r="L29" i="1" s="1"/>
  <c r="M29" i="1" s="1"/>
  <c r="H30" i="1"/>
  <c r="L30" i="1" s="1"/>
  <c r="M30" i="1" s="1"/>
  <c r="H31" i="1"/>
  <c r="L31" i="1" s="1"/>
  <c r="M31" i="1" s="1"/>
  <c r="H32" i="1"/>
  <c r="L32" i="1" s="1"/>
  <c r="M32" i="1" s="1"/>
  <c r="H33" i="1"/>
  <c r="L33" i="1" s="1"/>
  <c r="M33" i="1" s="1"/>
  <c r="H34" i="1"/>
  <c r="L34" i="1" s="1"/>
  <c r="M34" i="1" s="1"/>
  <c r="H35" i="1"/>
  <c r="L35" i="1" s="1"/>
  <c r="M35" i="1" s="1"/>
  <c r="H36" i="1"/>
  <c r="L36" i="1" s="1"/>
  <c r="M36" i="1" s="1"/>
  <c r="H37" i="1"/>
  <c r="L37" i="1" s="1"/>
  <c r="M37" i="1" s="1"/>
  <c r="H38" i="1"/>
  <c r="L38" i="1" s="1"/>
  <c r="H39" i="1"/>
  <c r="L39" i="1" s="1"/>
  <c r="M39" i="1" s="1"/>
  <c r="H40" i="1"/>
  <c r="L40" i="1" s="1"/>
  <c r="M40" i="1" s="1"/>
  <c r="H41" i="1"/>
  <c r="L41" i="1" s="1"/>
  <c r="M41" i="1" s="1"/>
  <c r="H42" i="1"/>
  <c r="L42" i="1" s="1"/>
  <c r="M42" i="1" s="1"/>
  <c r="H43" i="1"/>
  <c r="L43" i="1" s="1"/>
  <c r="M43" i="1" s="1"/>
  <c r="H44" i="1"/>
  <c r="L44" i="1" s="1"/>
  <c r="M44" i="1" s="1"/>
  <c r="H45" i="1"/>
  <c r="L45" i="1" s="1"/>
  <c r="H46" i="1"/>
  <c r="L46" i="1" s="1"/>
  <c r="M46" i="1" s="1"/>
  <c r="H47" i="1"/>
  <c r="L47" i="1" s="1"/>
  <c r="M47" i="1" s="1"/>
  <c r="H48" i="1"/>
  <c r="L48" i="1" s="1"/>
  <c r="M48" i="1" s="1"/>
  <c r="H49" i="1"/>
  <c r="L49" i="1" s="1"/>
  <c r="M49" i="1" s="1"/>
  <c r="H50" i="1"/>
  <c r="L50" i="1" s="1"/>
  <c r="M50" i="1" s="1"/>
  <c r="H51" i="1"/>
  <c r="L51" i="1" s="1"/>
  <c r="H52" i="1"/>
  <c r="L52" i="1" s="1"/>
  <c r="H53" i="1"/>
  <c r="L53" i="1" s="1"/>
  <c r="M53" i="1" s="1"/>
  <c r="H54" i="1"/>
  <c r="L54" i="1" s="1"/>
  <c r="M54" i="1" s="1"/>
  <c r="H55" i="1"/>
  <c r="L55" i="1" s="1"/>
  <c r="M55" i="1" s="1"/>
  <c r="H56" i="1"/>
  <c r="L56" i="1" s="1"/>
  <c r="M56" i="1" s="1"/>
  <c r="H57" i="1"/>
  <c r="L57" i="1" s="1"/>
  <c r="M57" i="1" s="1"/>
  <c r="H58" i="1"/>
  <c r="L58" i="1" s="1"/>
  <c r="M58" i="1" s="1"/>
  <c r="H59" i="1"/>
  <c r="L59" i="1" s="1"/>
  <c r="M59" i="1" s="1"/>
  <c r="H60" i="1"/>
  <c r="L60" i="1" s="1"/>
  <c r="M60" i="1" s="1"/>
  <c r="H61" i="1"/>
  <c r="L61" i="1" s="1"/>
  <c r="M61" i="1" s="1"/>
  <c r="H62" i="1"/>
  <c r="L62" i="1" s="1"/>
  <c r="M62" i="1" s="1"/>
  <c r="H63" i="1"/>
  <c r="L63" i="1" s="1"/>
  <c r="M63" i="1" s="1"/>
  <c r="H64" i="1"/>
  <c r="L64" i="1" s="1"/>
  <c r="M64" i="1" s="1"/>
  <c r="H65" i="1"/>
  <c r="L65" i="1" s="1"/>
  <c r="M65" i="1" s="1"/>
  <c r="H66" i="1"/>
  <c r="L66" i="1" s="1"/>
  <c r="M66" i="1" s="1"/>
  <c r="H67" i="1"/>
  <c r="L67" i="1" s="1"/>
  <c r="M67" i="1" s="1"/>
  <c r="H68" i="1"/>
  <c r="L68" i="1" s="1"/>
  <c r="M68" i="1" s="1"/>
  <c r="H69" i="1"/>
  <c r="L69" i="1" s="1"/>
  <c r="M69" i="1" s="1"/>
  <c r="H70" i="1"/>
  <c r="L70" i="1" s="1"/>
  <c r="M70" i="1" s="1"/>
  <c r="H71" i="1"/>
  <c r="L71" i="1" s="1"/>
  <c r="M71" i="1" s="1"/>
  <c r="H72" i="1"/>
  <c r="L72" i="1" s="1"/>
  <c r="M72" i="1" s="1"/>
  <c r="H73" i="1"/>
  <c r="L73" i="1" s="1"/>
  <c r="H74" i="1"/>
  <c r="L74" i="1" s="1"/>
  <c r="M74" i="1" s="1"/>
  <c r="H75" i="1"/>
  <c r="L75" i="1" s="1"/>
  <c r="M75" i="1" s="1"/>
  <c r="H80" i="1"/>
  <c r="L80" i="1" s="1"/>
  <c r="M80" i="1" s="1"/>
  <c r="H81" i="1"/>
  <c r="L81" i="1" s="1"/>
  <c r="M81" i="1" s="1"/>
  <c r="H82" i="1"/>
  <c r="L82" i="1" s="1"/>
  <c r="M82" i="1" s="1"/>
  <c r="H83" i="1"/>
  <c r="L83" i="1" s="1"/>
  <c r="M83" i="1" s="1"/>
  <c r="H84" i="1"/>
  <c r="L84" i="1" s="1"/>
  <c r="M84" i="1" s="1"/>
  <c r="H85" i="1"/>
  <c r="L85" i="1" s="1"/>
  <c r="M85" i="1" s="1"/>
  <c r="H86" i="1"/>
  <c r="L86" i="1" s="1"/>
  <c r="M86" i="1" s="1"/>
  <c r="H87" i="1"/>
  <c r="L87" i="1" s="1"/>
  <c r="M87" i="1" s="1"/>
  <c r="H88" i="1"/>
  <c r="L88" i="1" s="1"/>
  <c r="M88" i="1" s="1"/>
  <c r="H89" i="1"/>
  <c r="L89" i="1" s="1"/>
  <c r="M89" i="1" s="1"/>
  <c r="H90" i="1"/>
  <c r="L90" i="1" s="1"/>
  <c r="M90" i="1" s="1"/>
  <c r="H92" i="1"/>
  <c r="L92" i="1" s="1"/>
  <c r="M92" i="1" s="1"/>
  <c r="H93" i="1"/>
  <c r="L93" i="1" s="1"/>
  <c r="M93" i="1" s="1"/>
  <c r="H94" i="1"/>
  <c r="L94" i="1" s="1"/>
  <c r="M94" i="1" s="1"/>
  <c r="H95" i="1"/>
  <c r="L95" i="1" s="1"/>
  <c r="M95" i="1" s="1"/>
  <c r="H102" i="1"/>
  <c r="L102" i="1" s="1"/>
  <c r="M102" i="1" s="1"/>
  <c r="H103" i="1"/>
  <c r="L103" i="1" s="1"/>
  <c r="M103" i="1" s="1"/>
  <c r="H104" i="1"/>
  <c r="L104" i="1" s="1"/>
  <c r="M104" i="1" s="1"/>
  <c r="H105" i="1"/>
  <c r="L105" i="1" s="1"/>
  <c r="H106" i="1"/>
  <c r="L106" i="1" s="1"/>
  <c r="M106" i="1" s="1"/>
  <c r="H107" i="1"/>
  <c r="L107" i="1" s="1"/>
  <c r="M107" i="1" s="1"/>
  <c r="H108" i="1"/>
  <c r="L108" i="1" s="1"/>
  <c r="M108" i="1" s="1"/>
  <c r="H109" i="1"/>
  <c r="L109" i="1" s="1"/>
  <c r="H110" i="1"/>
  <c r="L110" i="1" s="1"/>
  <c r="H111" i="1"/>
  <c r="L111" i="1" s="1"/>
  <c r="M111" i="1" s="1"/>
  <c r="H112" i="1"/>
  <c r="L112" i="1" s="1"/>
  <c r="M112" i="1" s="1"/>
  <c r="H113" i="1"/>
  <c r="L113" i="1" s="1"/>
  <c r="H114" i="1"/>
  <c r="L114" i="1" s="1"/>
  <c r="M114" i="1" s="1"/>
  <c r="H115" i="1"/>
  <c r="L115" i="1" s="1"/>
  <c r="M115" i="1" s="1"/>
  <c r="H116" i="1"/>
  <c r="L116" i="1" s="1"/>
  <c r="M116" i="1" s="1"/>
  <c r="H117" i="1"/>
  <c r="L117" i="1" s="1"/>
  <c r="M117" i="1" s="1"/>
  <c r="H118" i="1"/>
  <c r="L118" i="1" s="1"/>
  <c r="M118" i="1" s="1"/>
  <c r="H119" i="1"/>
  <c r="L119" i="1" s="1"/>
  <c r="M119" i="1" s="1"/>
  <c r="H120" i="1"/>
  <c r="L120" i="1" s="1"/>
  <c r="M120" i="1" s="1"/>
  <c r="H121" i="1"/>
  <c r="L121" i="1" s="1"/>
  <c r="M121" i="1" s="1"/>
  <c r="H122" i="1"/>
  <c r="L122" i="1" s="1"/>
  <c r="M122" i="1" s="1"/>
  <c r="H123" i="1"/>
  <c r="L123" i="1" s="1"/>
  <c r="M123" i="1" s="1"/>
  <c r="H124" i="1"/>
  <c r="L124" i="1" s="1"/>
  <c r="M124" i="1" s="1"/>
  <c r="H125" i="1"/>
  <c r="L125" i="1" s="1"/>
  <c r="M125" i="1" s="1"/>
  <c r="H126" i="1"/>
  <c r="L126" i="1" s="1"/>
  <c r="M126" i="1" s="1"/>
  <c r="H127" i="1"/>
  <c r="L127" i="1" s="1"/>
  <c r="M127" i="1" s="1"/>
  <c r="H128" i="1"/>
  <c r="L128" i="1" s="1"/>
  <c r="H129" i="1"/>
  <c r="L129" i="1" s="1"/>
  <c r="M129" i="1" s="1"/>
  <c r="H130" i="1"/>
  <c r="L130" i="1" s="1"/>
  <c r="M130" i="1" s="1"/>
  <c r="H131" i="1"/>
  <c r="L131" i="1" s="1"/>
  <c r="M131" i="1" s="1"/>
  <c r="H132" i="1"/>
  <c r="L132" i="1" s="1"/>
  <c r="H133" i="1"/>
  <c r="H134" i="1"/>
  <c r="H135" i="1"/>
  <c r="H136" i="1"/>
  <c r="L136" i="1" s="1"/>
  <c r="M136" i="1" s="1"/>
  <c r="H137" i="1"/>
  <c r="H138" i="1"/>
  <c r="L138" i="1" s="1"/>
  <c r="M138" i="1" s="1"/>
  <c r="H139" i="1"/>
  <c r="H140" i="1"/>
  <c r="L140" i="1" s="1"/>
  <c r="M140" i="1" s="1"/>
  <c r="H141" i="1"/>
  <c r="H142" i="1"/>
  <c r="H3" i="1"/>
  <c r="L3" i="1" s="1"/>
  <c r="M3" i="1" s="1"/>
  <c r="H4" i="1"/>
  <c r="L4" i="1" s="1"/>
  <c r="M4" i="1" s="1"/>
  <c r="H5" i="1"/>
  <c r="L5" i="1" s="1"/>
  <c r="M5" i="1" s="1"/>
  <c r="H6" i="1"/>
  <c r="L6" i="1" s="1"/>
  <c r="M6" i="1" s="1"/>
  <c r="H7" i="1"/>
  <c r="L7" i="1" s="1"/>
  <c r="M7" i="1" s="1"/>
  <c r="H8" i="1"/>
  <c r="L8" i="1" s="1"/>
  <c r="M8" i="1" s="1"/>
  <c r="H9" i="1"/>
  <c r="L9" i="1" s="1"/>
  <c r="H10" i="1"/>
  <c r="L10" i="1" s="1"/>
  <c r="M10" i="1" s="1"/>
  <c r="F142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80" i="1"/>
  <c r="F81" i="1"/>
  <c r="F82" i="1"/>
  <c r="F83" i="1"/>
  <c r="F84" i="1"/>
  <c r="F86" i="1"/>
  <c r="F87" i="1"/>
  <c r="F88" i="1"/>
  <c r="F89" i="1"/>
  <c r="F90" i="1"/>
  <c r="F92" i="1"/>
  <c r="F93" i="1"/>
  <c r="F94" i="1"/>
  <c r="F95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3" i="1"/>
  <c r="H11" i="1"/>
  <c r="L11" i="1" s="1"/>
  <c r="M11" i="1" s="1"/>
  <c r="O145" i="1" l="1"/>
  <c r="AA145" i="1"/>
  <c r="N145" i="1"/>
  <c r="S145" i="1"/>
  <c r="Y145" i="1"/>
  <c r="Z145" i="1"/>
  <c r="M145" i="1"/>
</calcChain>
</file>

<file path=xl/sharedStrings.xml><?xml version="1.0" encoding="utf-8"?>
<sst xmlns="http://schemas.openxmlformats.org/spreadsheetml/2006/main" count="1533" uniqueCount="454">
  <si>
    <t>Flooring</t>
  </si>
  <si>
    <t>Ceilings</t>
  </si>
  <si>
    <t>Room No</t>
  </si>
  <si>
    <t>Description</t>
  </si>
  <si>
    <t>To Refurb?</t>
  </si>
  <si>
    <t>Area</t>
  </si>
  <si>
    <t>Height</t>
  </si>
  <si>
    <t>Volume</t>
  </si>
  <si>
    <t>Perimiter</t>
  </si>
  <si>
    <t>Gross Wall Area</t>
  </si>
  <si>
    <t>Doors</t>
  </si>
  <si>
    <t>Doors to Paint</t>
  </si>
  <si>
    <t>Window Area</t>
  </si>
  <si>
    <t>Net Wall</t>
  </si>
  <si>
    <t>Decorate Walls (£)</t>
  </si>
  <si>
    <t>Skirting &amp; Architrave</t>
  </si>
  <si>
    <t>Decorate Woodwork (£)</t>
  </si>
  <si>
    <t>Paint Doors</t>
  </si>
  <si>
    <t>Uplift Area</t>
  </si>
  <si>
    <t>Replace Carpet (£)</t>
  </si>
  <si>
    <t>LVT Tiles (£)</t>
  </si>
  <si>
    <t>New Vinyl (£)</t>
  </si>
  <si>
    <t>Barrier Matting (£)</t>
  </si>
  <si>
    <t>Ceiling Type</t>
  </si>
  <si>
    <t>Remove Ceiling (£)</t>
  </si>
  <si>
    <t>New Ceiling (600 tile) (£)</t>
  </si>
  <si>
    <t>Paint Ceiling</t>
  </si>
  <si>
    <t>Renew Metal</t>
  </si>
  <si>
    <t>1-001</t>
  </si>
  <si>
    <t>Stairs</t>
  </si>
  <si>
    <t>Y</t>
  </si>
  <si>
    <t>1-002</t>
  </si>
  <si>
    <t>Longmore Room</t>
  </si>
  <si>
    <t>Carpet</t>
  </si>
  <si>
    <t>Hidden Grid</t>
  </si>
  <si>
    <t>1-003</t>
  </si>
  <si>
    <t>Office</t>
  </si>
  <si>
    <t>Textured Coating</t>
  </si>
  <si>
    <t>1-004</t>
  </si>
  <si>
    <t>1-005</t>
  </si>
  <si>
    <t>Classroom</t>
  </si>
  <si>
    <t>Vinyl</t>
  </si>
  <si>
    <t>1-006</t>
  </si>
  <si>
    <t>Corridor/stairs</t>
  </si>
  <si>
    <t>1-007</t>
  </si>
  <si>
    <t>WC</t>
  </si>
  <si>
    <t>N</t>
  </si>
  <si>
    <t>1-008</t>
  </si>
  <si>
    <t>Lobby</t>
  </si>
  <si>
    <t>Plastered</t>
  </si>
  <si>
    <t>1-009</t>
  </si>
  <si>
    <t>1-010</t>
  </si>
  <si>
    <t>1-011</t>
  </si>
  <si>
    <t>1-012</t>
  </si>
  <si>
    <t>WC Lobby</t>
  </si>
  <si>
    <t>1-013</t>
  </si>
  <si>
    <t>600 Grid</t>
  </si>
  <si>
    <t>1-014</t>
  </si>
  <si>
    <t>Plant</t>
  </si>
  <si>
    <t>1-015</t>
  </si>
  <si>
    <t>Multi Faith Rm</t>
  </si>
  <si>
    <t>1-016</t>
  </si>
  <si>
    <t>Corridor</t>
  </si>
  <si>
    <t>1-016B</t>
  </si>
  <si>
    <t>1-017</t>
  </si>
  <si>
    <t>1-018</t>
  </si>
  <si>
    <t>Mix</t>
  </si>
  <si>
    <t>1-018A</t>
  </si>
  <si>
    <t>1-019</t>
  </si>
  <si>
    <t>Store</t>
  </si>
  <si>
    <t>1-020</t>
  </si>
  <si>
    <t>1-021</t>
  </si>
  <si>
    <t>Kitchenette</t>
  </si>
  <si>
    <t>1-022</t>
  </si>
  <si>
    <t>1-023</t>
  </si>
  <si>
    <t>1-024</t>
  </si>
  <si>
    <t>1-025</t>
  </si>
  <si>
    <t>1-026</t>
  </si>
  <si>
    <t>Interview Room</t>
  </si>
  <si>
    <t>1-026A</t>
  </si>
  <si>
    <t>Cupboard</t>
  </si>
  <si>
    <t>1-026B</t>
  </si>
  <si>
    <t>1-027</t>
  </si>
  <si>
    <t>1-028</t>
  </si>
  <si>
    <t>1-029</t>
  </si>
  <si>
    <t>1-030</t>
  </si>
  <si>
    <t>Studio</t>
  </si>
  <si>
    <t>1-031</t>
  </si>
  <si>
    <t>1-032</t>
  </si>
  <si>
    <t>1-033</t>
  </si>
  <si>
    <t>1-034</t>
  </si>
  <si>
    <t>1-035</t>
  </si>
  <si>
    <t>1-036</t>
  </si>
  <si>
    <t>1-038</t>
  </si>
  <si>
    <t>Corridor / Stairs</t>
  </si>
  <si>
    <t>1-039</t>
  </si>
  <si>
    <t>1-040</t>
  </si>
  <si>
    <t>1-041</t>
  </si>
  <si>
    <t>1-042</t>
  </si>
  <si>
    <t>1-043</t>
  </si>
  <si>
    <t>Plasterboard</t>
  </si>
  <si>
    <t>1-044</t>
  </si>
  <si>
    <t>1-045</t>
  </si>
  <si>
    <t>G-001</t>
  </si>
  <si>
    <t>Public Entrance</t>
  </si>
  <si>
    <t>G-001A</t>
  </si>
  <si>
    <t>Reception Area</t>
  </si>
  <si>
    <t>G-003</t>
  </si>
  <si>
    <t>G-004</t>
  </si>
  <si>
    <t>G-004A</t>
  </si>
  <si>
    <t>Bowden Room</t>
  </si>
  <si>
    <t>G-006</t>
  </si>
  <si>
    <t>G-007</t>
  </si>
  <si>
    <t>G-008</t>
  </si>
  <si>
    <t>G-009</t>
  </si>
  <si>
    <t>G-010</t>
  </si>
  <si>
    <t>G-011</t>
  </si>
  <si>
    <t>G-012</t>
  </si>
  <si>
    <t>G-012A</t>
  </si>
  <si>
    <t>G-013</t>
  </si>
  <si>
    <t>Courtyard</t>
  </si>
  <si>
    <t>G-014</t>
  </si>
  <si>
    <t>G-015</t>
  </si>
  <si>
    <t>G-016</t>
  </si>
  <si>
    <t>G-017</t>
  </si>
  <si>
    <t>G-018</t>
  </si>
  <si>
    <t>G-019</t>
  </si>
  <si>
    <t>G-020</t>
  </si>
  <si>
    <t>G-021</t>
  </si>
  <si>
    <t>Library</t>
  </si>
  <si>
    <t>G-022</t>
  </si>
  <si>
    <t>Elec Intake Rm</t>
  </si>
  <si>
    <t>G-023</t>
  </si>
  <si>
    <t>G-024</t>
  </si>
  <si>
    <t>G-025</t>
  </si>
  <si>
    <t>G-026</t>
  </si>
  <si>
    <t>Hamble Room</t>
  </si>
  <si>
    <t>G-027</t>
  </si>
  <si>
    <t>G-028</t>
  </si>
  <si>
    <t>Kitchen</t>
  </si>
  <si>
    <t>G-029</t>
  </si>
  <si>
    <t>G-030</t>
  </si>
  <si>
    <t>Metal</t>
  </si>
  <si>
    <t>G-031</t>
  </si>
  <si>
    <t>Stairlift</t>
  </si>
  <si>
    <t>G-032</t>
  </si>
  <si>
    <t>Lecture Theatre</t>
  </si>
  <si>
    <t>G-033</t>
  </si>
  <si>
    <t>G-034</t>
  </si>
  <si>
    <t>G-035</t>
  </si>
  <si>
    <t>G-036</t>
  </si>
  <si>
    <t>G-037</t>
  </si>
  <si>
    <t>G-038</t>
  </si>
  <si>
    <t>G-039</t>
  </si>
  <si>
    <t>G-040</t>
  </si>
  <si>
    <t>Duke Room</t>
  </si>
  <si>
    <t>LVT</t>
  </si>
  <si>
    <t>G-040A</t>
  </si>
  <si>
    <t>G-041</t>
  </si>
  <si>
    <t>Bar</t>
  </si>
  <si>
    <t>G-041A</t>
  </si>
  <si>
    <t>Nightingale Suite</t>
  </si>
  <si>
    <t>Wood</t>
  </si>
  <si>
    <t>G-042</t>
  </si>
  <si>
    <t>Restaurant</t>
  </si>
  <si>
    <t>G-043</t>
  </si>
  <si>
    <t>G-044</t>
  </si>
  <si>
    <t>G-048</t>
  </si>
  <si>
    <t>G-049</t>
  </si>
  <si>
    <t>G-050</t>
  </si>
  <si>
    <t>G-051</t>
  </si>
  <si>
    <t>G-052</t>
  </si>
  <si>
    <t>G-053</t>
  </si>
  <si>
    <t>G-054</t>
  </si>
  <si>
    <t>G-055</t>
  </si>
  <si>
    <t>G-056</t>
  </si>
  <si>
    <t>G-057</t>
  </si>
  <si>
    <t>Barrier</t>
  </si>
  <si>
    <t>G-058</t>
  </si>
  <si>
    <t>G-060</t>
  </si>
  <si>
    <t>G-061</t>
  </si>
  <si>
    <t>G-062</t>
  </si>
  <si>
    <t>G-063</t>
  </si>
  <si>
    <t>G-063A</t>
  </si>
  <si>
    <t>G-064</t>
  </si>
  <si>
    <t>G-065</t>
  </si>
  <si>
    <t>G-066</t>
  </si>
  <si>
    <t>G-067</t>
  </si>
  <si>
    <t>G-068</t>
  </si>
  <si>
    <t>G-069</t>
  </si>
  <si>
    <t>G-070</t>
  </si>
  <si>
    <t>G-071</t>
  </si>
  <si>
    <t>G-072</t>
  </si>
  <si>
    <t>G-073</t>
  </si>
  <si>
    <t>G-074</t>
  </si>
  <si>
    <t>G-075</t>
  </si>
  <si>
    <t>Medical Suite</t>
  </si>
  <si>
    <t>G-076</t>
  </si>
  <si>
    <t>G-077</t>
  </si>
  <si>
    <t>G-079</t>
  </si>
  <si>
    <t>G-080</t>
  </si>
  <si>
    <t>G-080A</t>
  </si>
  <si>
    <t>Showers</t>
  </si>
  <si>
    <t>G-081</t>
  </si>
  <si>
    <t>G-081A</t>
  </si>
  <si>
    <t>G-082</t>
  </si>
  <si>
    <t>G-083</t>
  </si>
  <si>
    <t>G-083A</t>
  </si>
  <si>
    <t>G-084</t>
  </si>
  <si>
    <t>G-085</t>
  </si>
  <si>
    <t>Lift</t>
  </si>
  <si>
    <t>G-086</t>
  </si>
  <si>
    <t>G-086A</t>
  </si>
  <si>
    <t>G-087</t>
  </si>
  <si>
    <t>G-088</t>
  </si>
  <si>
    <t>G-089</t>
  </si>
  <si>
    <t>Room Name</t>
  </si>
  <si>
    <t>Area (m2)</t>
  </si>
  <si>
    <t>Height (m)</t>
  </si>
  <si>
    <r>
      <rPr>
        <b/>
        <sz val="10"/>
        <color rgb="FF000000"/>
        <rFont val="Aptos Narrow"/>
        <family val="2"/>
        <scheme val="minor"/>
      </rPr>
      <t xml:space="preserve">Ceiling Specification
</t>
    </r>
    <r>
      <rPr>
        <b/>
        <sz val="10"/>
        <color rgb="FFFF0000"/>
        <rFont val="Aptos Narrow"/>
        <family val="2"/>
        <scheme val="minor"/>
      </rPr>
      <t>See drawing 2403</t>
    </r>
  </si>
  <si>
    <t>No Works</t>
  </si>
  <si>
    <t>Repair Only</t>
  </si>
  <si>
    <r>
      <t xml:space="preserve">Remove existing. Supply and install new as per </t>
    </r>
    <r>
      <rPr>
        <b/>
        <sz val="10"/>
        <rFont val="Aptos Narrow"/>
        <family val="2"/>
        <scheme val="minor"/>
      </rPr>
      <t>K40/115B.</t>
    </r>
  </si>
  <si>
    <t>No works</t>
  </si>
  <si>
    <r>
      <t xml:space="preserve">Remove existing tiles, retain grid and replace with new as per </t>
    </r>
    <r>
      <rPr>
        <b/>
        <sz val="10"/>
        <rFont val="Aptos Narrow"/>
        <family val="2"/>
        <scheme val="minor"/>
      </rPr>
      <t>K45/370</t>
    </r>
  </si>
  <si>
    <t>Remove existing.
Supply and install new MF plasterboard ceiling as per K40/</t>
  </si>
  <si>
    <r>
      <rPr>
        <b/>
        <sz val="10"/>
        <color rgb="FF000000"/>
        <rFont val="Aptos Narrow"/>
        <family val="2"/>
        <scheme val="minor"/>
      </rPr>
      <t xml:space="preserve">Floor Specification
</t>
    </r>
    <r>
      <rPr>
        <b/>
        <sz val="10"/>
        <color rgb="FFFF0000"/>
        <rFont val="Aptos Narrow"/>
        <family val="2"/>
        <scheme val="minor"/>
      </rPr>
      <t>See drawing 2603</t>
    </r>
  </si>
  <si>
    <r>
      <t xml:space="preserve">Uplift existing.
Lay new Interface Transformation Fern carpet tiles </t>
    </r>
    <r>
      <rPr>
        <b/>
        <sz val="10"/>
        <rFont val="Aptos Narrow"/>
        <family val="2"/>
        <scheme val="minor"/>
      </rPr>
      <t>(M50/130)</t>
    </r>
  </si>
  <si>
    <r>
      <t>Uplift Existing.
Lay new Altro Suprema vinyl floor in Cicely SY20006</t>
    </r>
    <r>
      <rPr>
        <b/>
        <sz val="10"/>
        <rFont val="Aptos Narrow"/>
        <family val="2"/>
        <scheme val="minor"/>
      </rPr>
      <t xml:space="preserve"> (M50/150)</t>
    </r>
  </si>
  <si>
    <r>
      <t xml:space="preserve">Uplift Existing.
Supply and lay new Heckmondwike Battleship carpet </t>
    </r>
    <r>
      <rPr>
        <b/>
        <sz val="10"/>
        <rFont val="Aptos Narrow"/>
        <family val="2"/>
        <scheme val="minor"/>
      </rPr>
      <t>(M50/170)</t>
    </r>
  </si>
  <si>
    <r>
      <t>Uplift existing.
Lay new Interface Transformation Fern carpet tiles</t>
    </r>
    <r>
      <rPr>
        <b/>
        <sz val="10"/>
        <rFont val="Aptos Narrow"/>
        <family val="2"/>
        <scheme val="minor"/>
      </rPr>
      <t xml:space="preserve"> (M50/130)</t>
    </r>
  </si>
  <si>
    <r>
      <t xml:space="preserve">Uplift existing.
Lay new Interface Transformation Fern carpet tiles to stairs only </t>
    </r>
    <r>
      <rPr>
        <b/>
        <sz val="10"/>
        <rFont val="Aptos Narrow"/>
        <family val="2"/>
        <scheme val="minor"/>
      </rPr>
      <t>(M50/130)</t>
    </r>
    <r>
      <rPr>
        <sz val="10"/>
        <rFont val="Aptos Narrow"/>
        <family val="2"/>
        <scheme val="minor"/>
      </rPr>
      <t xml:space="preserve">
Lay new Altro Suprema vinyl floor in Cicely SY20006 to lobby area </t>
    </r>
    <r>
      <rPr>
        <b/>
        <sz val="10"/>
        <rFont val="Aptos Narrow"/>
        <family val="2"/>
        <scheme val="minor"/>
      </rPr>
      <t>(M50/150)</t>
    </r>
  </si>
  <si>
    <r>
      <t xml:space="preserve">Uplift Existing.
Lay new Altro Suprema vinyl floor in Cicely SY20006 </t>
    </r>
    <r>
      <rPr>
        <b/>
        <sz val="10"/>
        <rFont val="Aptos Narrow"/>
        <family val="2"/>
        <scheme val="minor"/>
      </rPr>
      <t>(M50/150)</t>
    </r>
  </si>
  <si>
    <r>
      <t xml:space="preserve">Uplift existing.
Lay new Interface Transformation Fern carpet tiles </t>
    </r>
    <r>
      <rPr>
        <b/>
        <sz val="10"/>
        <rFont val="Aptos Narrow"/>
        <family val="2"/>
        <scheme val="minor"/>
      </rPr>
      <t xml:space="preserve">(M50/130)
</t>
    </r>
    <r>
      <rPr>
        <sz val="10"/>
        <rFont val="Aptos Narrow"/>
        <family val="2"/>
        <scheme val="minor"/>
      </rPr>
      <t xml:space="preserve">
Stair nosings as per </t>
    </r>
    <r>
      <rPr>
        <b/>
        <sz val="10"/>
        <rFont val="Aptos Narrow"/>
        <family val="2"/>
        <scheme val="minor"/>
      </rPr>
      <t>M50/750</t>
    </r>
  </si>
  <si>
    <r>
      <t xml:space="preserve">Uplift existing.
Lay new Interface Transformation Fern carpet tiles </t>
    </r>
    <r>
      <rPr>
        <b/>
        <sz val="10"/>
        <rFont val="Aptos Narrow"/>
        <family val="2"/>
        <scheme val="minor"/>
      </rPr>
      <t xml:space="preserve">(M50/130)
</t>
    </r>
    <r>
      <rPr>
        <sz val="10"/>
        <rFont val="Aptos Narrow"/>
        <family val="2"/>
        <scheme val="minor"/>
      </rPr>
      <t xml:space="preserve">Stair nosings as per </t>
    </r>
    <r>
      <rPr>
        <b/>
        <sz val="10"/>
        <rFont val="Aptos Narrow"/>
        <family val="2"/>
        <scheme val="minor"/>
      </rPr>
      <t>M50/750</t>
    </r>
  </si>
  <si>
    <t>Uplift existing.
Lay new LVT timber effect plank.
Lay new vinyl flooring to bar area as per drawing.</t>
  </si>
  <si>
    <t>Supply and lay new non slip vinyl, Altro Suprema. Allow to replace floor coverings to inspection chamber lids, but they are not to be lifted or replaced.</t>
  </si>
  <si>
    <t>Allow to fully clean existing varnished timber floor, removing all wax residue.</t>
  </si>
  <si>
    <r>
      <t xml:space="preserve">Uplift existing.
Lay new Interface Transformation Fern carpet tiles to stairs only </t>
    </r>
    <r>
      <rPr>
        <b/>
        <sz val="10"/>
        <rFont val="Aptos Narrow"/>
        <family val="2"/>
        <scheme val="minor"/>
      </rPr>
      <t xml:space="preserve">(M50/130)
</t>
    </r>
    <r>
      <rPr>
        <sz val="10"/>
        <rFont val="Aptos Narrow"/>
        <family val="2"/>
        <scheme val="minor"/>
      </rPr>
      <t xml:space="preserve">
Lay new Altro Suprema vinyl floor in Cicely SY20006 to lobby area </t>
    </r>
    <r>
      <rPr>
        <b/>
        <sz val="10"/>
        <rFont val="Aptos Narrow"/>
        <family val="2"/>
        <scheme val="minor"/>
      </rPr>
      <t>(M50/150)</t>
    </r>
  </si>
  <si>
    <t>Skirting</t>
  </si>
  <si>
    <r>
      <t xml:space="preserve">Decorate: Dulux 93YY 89/012 White Eggshell </t>
    </r>
    <r>
      <rPr>
        <b/>
        <sz val="10"/>
        <rFont val="Aptos Narrow"/>
        <family val="2"/>
        <scheme val="minor"/>
      </rPr>
      <t>(M60/150A)</t>
    </r>
  </si>
  <si>
    <t>Deorate: Dulux</t>
  </si>
  <si>
    <t>Architrave</t>
  </si>
  <si>
    <r>
      <t xml:space="preserve">Decorate: Dulux 50RR 54/018. (RAL 860-3) </t>
    </r>
    <r>
      <rPr>
        <b/>
        <sz val="10"/>
        <rFont val="Aptos Narrow"/>
        <family val="2"/>
        <scheme val="minor"/>
      </rPr>
      <t>(M60/150A)</t>
    </r>
  </si>
  <si>
    <t>Wall Spec</t>
  </si>
  <si>
    <r>
      <t xml:space="preserve">Decorate: Dulux Pure Brilliant White Matt Emulsion </t>
    </r>
    <r>
      <rPr>
        <b/>
        <sz val="10"/>
        <rFont val="Aptos Narrow"/>
        <family val="2"/>
        <scheme val="minor"/>
      </rPr>
      <t xml:space="preserve"> (M60/110A)</t>
    </r>
    <r>
      <rPr>
        <sz val="10"/>
        <rFont val="Aptos Narrow"/>
        <family val="2"/>
        <scheme val="minor"/>
      </rPr>
      <t xml:space="preserve">. </t>
    </r>
    <r>
      <rPr>
        <b/>
        <sz val="10"/>
        <rFont val="Aptos Narrow"/>
        <family val="2"/>
        <scheme val="minor"/>
      </rPr>
      <t>Blue feature wall to remain.</t>
    </r>
  </si>
  <si>
    <r>
      <t xml:space="preserve">Decorate: Dulux Pure Brilliant White Matt Emulsion </t>
    </r>
    <r>
      <rPr>
        <b/>
        <sz val="10"/>
        <rFont val="Aptos Narrow"/>
        <family val="2"/>
        <scheme val="minor"/>
      </rPr>
      <t>(M60/110A)
Blue feature wall to remain.</t>
    </r>
  </si>
  <si>
    <r>
      <t xml:space="preserve">Decorate: Dulux Pure Brilliant White Matt Emulsion </t>
    </r>
    <r>
      <rPr>
        <b/>
        <sz val="10"/>
        <rFont val="Aptos Narrow"/>
        <family val="2"/>
        <scheme val="minor"/>
      </rPr>
      <t>(M60/110A)</t>
    </r>
  </si>
  <si>
    <r>
      <rPr>
        <sz val="10"/>
        <color rgb="FF000000"/>
        <rFont val="Aptos Narrow"/>
        <scheme val="minor"/>
      </rPr>
      <t xml:space="preserve">Decorate: Dulux eggshell, colour Dulux Dried Sage - 90YY 35/169 </t>
    </r>
    <r>
      <rPr>
        <b/>
        <sz val="10"/>
        <color rgb="FF000000"/>
        <rFont val="Aptos Narrow"/>
        <scheme val="minor"/>
      </rPr>
      <t>(M60/150)</t>
    </r>
  </si>
  <si>
    <t>Metalwork</t>
  </si>
  <si>
    <t>None</t>
  </si>
  <si>
    <r>
      <t xml:space="preserve">Decorate: Dulux Pure Brilliant White Gloss </t>
    </r>
    <r>
      <rPr>
        <b/>
        <sz val="10"/>
        <rFont val="Aptos Narrow"/>
        <family val="2"/>
        <scheme val="minor"/>
      </rPr>
      <t>(M60/130)</t>
    </r>
  </si>
  <si>
    <t>Wall Protection</t>
  </si>
  <si>
    <r>
      <t xml:space="preserve">Altro Fortis Titanium, Colour FT/41 Perl </t>
    </r>
    <r>
      <rPr>
        <b/>
        <sz val="10"/>
        <rFont val="Aptos Narrow"/>
        <family val="2"/>
        <scheme val="minor"/>
      </rPr>
      <t>(M50/110)</t>
    </r>
  </si>
  <si>
    <t>Door Spec</t>
  </si>
  <si>
    <t>Blind Spec</t>
  </si>
  <si>
    <t>N/A</t>
  </si>
  <si>
    <r>
      <rPr>
        <b/>
        <sz val="10"/>
        <color rgb="FF000000"/>
        <rFont val="Aptos Narrow"/>
        <family val="2"/>
      </rPr>
      <t xml:space="preserve">Ceiling Specification
</t>
    </r>
    <r>
      <rPr>
        <b/>
        <sz val="10"/>
        <color rgb="FFFF0000"/>
        <rFont val="Aptos Narrow"/>
        <family val="2"/>
      </rPr>
      <t>See drawing 2404</t>
    </r>
  </si>
  <si>
    <r>
      <t xml:space="preserve">Make good, paint as per </t>
    </r>
    <r>
      <rPr>
        <b/>
        <sz val="10"/>
        <rFont val="Aptos Narrow"/>
        <family val="2"/>
        <scheme val="minor"/>
      </rPr>
      <t>M60/110.</t>
    </r>
  </si>
  <si>
    <r>
      <t xml:space="preserve">Repair metal grid where damaged by fire alarm / lighting installation.
Remove existing small sections of hidden grid mineral fibre ceiling. Supply and install new as per </t>
    </r>
    <r>
      <rPr>
        <b/>
        <sz val="10"/>
        <rFont val="Aptos Narrow"/>
        <family val="2"/>
        <scheme val="minor"/>
      </rPr>
      <t>K40/115B.</t>
    </r>
  </si>
  <si>
    <r>
      <rPr>
        <b/>
        <sz val="10"/>
        <color rgb="FF000000"/>
        <rFont val="Aptos Narrow"/>
        <family val="2"/>
        <scheme val="minor"/>
      </rPr>
      <t xml:space="preserve">Floor Specification
</t>
    </r>
    <r>
      <rPr>
        <b/>
        <sz val="10"/>
        <color rgb="FFFF0000"/>
        <rFont val="Aptos Narrow"/>
        <family val="2"/>
        <scheme val="minor"/>
      </rPr>
      <t>See drawing 2604</t>
    </r>
  </si>
  <si>
    <r>
      <t xml:space="preserve">Uplift existing.
Lay new Interface Transformation Fern carpet tiles </t>
    </r>
    <r>
      <rPr>
        <b/>
        <sz val="10"/>
        <rFont val="Aptos Narrow"/>
        <family val="2"/>
        <scheme val="minor"/>
      </rPr>
      <t xml:space="preserve">(M50/130)
</t>
    </r>
    <r>
      <rPr>
        <sz val="10"/>
        <rFont val="Aptos Narrow"/>
        <family val="2"/>
        <scheme val="minor"/>
      </rPr>
      <t>Stair nosings as per</t>
    </r>
    <r>
      <rPr>
        <b/>
        <sz val="10"/>
        <rFont val="Aptos Narrow"/>
        <family val="2"/>
        <scheme val="minor"/>
      </rPr>
      <t xml:space="preserve"> M50/750</t>
    </r>
  </si>
  <si>
    <t>Uplift Existing.
Lay new Altro Suprema vinyl floor in Cicely SY20006</t>
  </si>
  <si>
    <t>Uplift existing.
Lay new Interface Transformation Fern carpet tiles (M50/130)</t>
  </si>
  <si>
    <t>Uplift Existing.
Lay new Altro Suprema vinyl floor in Cicely SY20006 (M50/150)</t>
  </si>
  <si>
    <t>Uplift Existing.
Supply and lay new Heckmondwike Battleship carpet (M50/170)</t>
  </si>
  <si>
    <t>Uplift existing.
Lay new Interface Transformation Fern carpet tiles to stairs only (M50/130)
Lay new Altro Suprema vinyl floor in Cicely SY20006 to lobby area (M50/150)</t>
  </si>
  <si>
    <t>Decorate: Dulux 93YY 89/012 White Eggshell</t>
  </si>
  <si>
    <r>
      <rPr>
        <sz val="10"/>
        <color rgb="FF000000"/>
        <rFont val="Aptos Narrow"/>
        <scheme val="minor"/>
      </rPr>
      <t xml:space="preserve">Decorate: Dulux 50RR 54/018. (RAL 860-3) </t>
    </r>
    <r>
      <rPr>
        <b/>
        <sz val="10"/>
        <color rgb="FF000000"/>
        <rFont val="Aptos Narrow"/>
        <scheme val="minor"/>
      </rPr>
      <t>(M60/150A)</t>
    </r>
  </si>
  <si>
    <t>Decorate: Dulux 50RR 54/018. (RAL 860-3)</t>
  </si>
  <si>
    <r>
      <t xml:space="preserve">Decorate: Dulux Pure Brilliant White Matt Emulsion. </t>
    </r>
    <r>
      <rPr>
        <b/>
        <sz val="10"/>
        <rFont val="Aptos Narrow"/>
        <family val="2"/>
        <scheme val="minor"/>
      </rPr>
      <t>Blue feature wall to remain</t>
    </r>
  </si>
  <si>
    <t>Decorate: Dulux Pure Brilliant White Matt Emulsion</t>
  </si>
  <si>
    <t>Rate</t>
  </si>
  <si>
    <t>Uplift carpet or carpet tiles and cart away</t>
  </si>
  <si>
    <t>Latex floor, supply and install new carpet tiles.</t>
  </si>
  <si>
    <t>Prepare floor, supply and lay glue down LVT flooring.</t>
  </si>
  <si>
    <t>Prepare floor, supply and lay new vinyl flooring.</t>
  </si>
  <si>
    <t>Prepare floor, supply and lay new Barrier matting.</t>
  </si>
  <si>
    <t>Decoration</t>
  </si>
  <si>
    <t>Wet and clean down painted wall</t>
  </si>
  <si>
    <t>Remove poorly adhering, flaky, powdery, friable paint cut back to a firm edge; stop in cracks and rub down; one coat acrylic primer/undercoat; walls</t>
  </si>
  <si>
    <t>Emulsion</t>
  </si>
  <si>
    <t>Apply white vinyl matt emulsion paint to plastered wall</t>
  </si>
  <si>
    <t>Apply 1st coat to old painted surfaces</t>
  </si>
  <si>
    <t>Apply additional coat</t>
  </si>
  <si>
    <t>Apply coloured vinyl matt emulsion paint to plastered wall</t>
  </si>
  <si>
    <t>Apply white vinyl silk emulsion paint to plastered ceiling</t>
  </si>
  <si>
    <t>apply 1st coat to old painted surfaces</t>
  </si>
  <si>
    <t>apply additional coat</t>
  </si>
  <si>
    <t>Apply white vinyl silk emulsion to Artex surfaces</t>
  </si>
  <si>
    <t>1st coat on prepared surface</t>
  </si>
  <si>
    <t>Frames, Skirting etc</t>
  </si>
  <si>
    <t>Clean down and prepare painted wood surfaces</t>
  </si>
  <si>
    <t>general surfaces</t>
  </si>
  <si>
    <t>frames, etc. not exceeding 150mm girth</t>
  </si>
  <si>
    <t>frames, etc. 150 - 300mm girth</t>
  </si>
  <si>
    <t>Eggshell finish paint</t>
  </si>
  <si>
    <t xml:space="preserve">Apply white eggshell paint to plaster or plasterboard walls </t>
  </si>
  <si>
    <t>to prepared surface, first coat</t>
  </si>
  <si>
    <t>m2</t>
  </si>
  <si>
    <t>2nd coat</t>
  </si>
  <si>
    <t>m</t>
  </si>
  <si>
    <t>JJ Rate</t>
  </si>
  <si>
    <t>Gloss</t>
  </si>
  <si>
    <t xml:space="preserve">frames, etc. not exceeding 150mm girth </t>
  </si>
  <si>
    <t>Prepare and decorate a door - 826 x 2040 both sides.</t>
  </si>
  <si>
    <t>Ceiling</t>
  </si>
  <si>
    <t>Take down hidden grid ceiling and skip</t>
  </si>
  <si>
    <t>Supply and fit new suspended ceilings</t>
  </si>
  <si>
    <t>perforated metal planks</t>
  </si>
  <si>
    <t>good quality 600 x 600mm boards</t>
  </si>
  <si>
    <t>Auditoria Services</t>
  </si>
  <si>
    <t>98 No. LT4 Lecture theatre chairs fully upholstered with continuous writing ledges to the rear.</t>
  </si>
  <si>
    <t>Upgrade for LT5</t>
  </si>
  <si>
    <t>Fire Rating</t>
  </si>
  <si>
    <t>No of leaves</t>
  </si>
  <si>
    <t>Painted</t>
  </si>
  <si>
    <t>Paint (£)</t>
  </si>
  <si>
    <t>D001</t>
  </si>
  <si>
    <t>No</t>
  </si>
  <si>
    <t>D002</t>
  </si>
  <si>
    <t>Yes</t>
  </si>
  <si>
    <t>D003</t>
  </si>
  <si>
    <t>D004</t>
  </si>
  <si>
    <t>D005</t>
  </si>
  <si>
    <t>D006</t>
  </si>
  <si>
    <t>D007</t>
  </si>
  <si>
    <t>D008</t>
  </si>
  <si>
    <t>D009</t>
  </si>
  <si>
    <t>D010</t>
  </si>
  <si>
    <t>D011</t>
  </si>
  <si>
    <t>D012</t>
  </si>
  <si>
    <t>D013</t>
  </si>
  <si>
    <t>D014</t>
  </si>
  <si>
    <t>D015</t>
  </si>
  <si>
    <t>D016</t>
  </si>
  <si>
    <t>D017</t>
  </si>
  <si>
    <t>D018</t>
  </si>
  <si>
    <t>D019</t>
  </si>
  <si>
    <t>D020</t>
  </si>
  <si>
    <t>D021</t>
  </si>
  <si>
    <t>D022</t>
  </si>
  <si>
    <t>D023</t>
  </si>
  <si>
    <t>D024</t>
  </si>
  <si>
    <t>D025</t>
  </si>
  <si>
    <t>D026</t>
  </si>
  <si>
    <t>D027</t>
  </si>
  <si>
    <t>D028</t>
  </si>
  <si>
    <t>D029</t>
  </si>
  <si>
    <t>D030</t>
  </si>
  <si>
    <t>D031</t>
  </si>
  <si>
    <t>D032</t>
  </si>
  <si>
    <t>D033</t>
  </si>
  <si>
    <t>D034</t>
  </si>
  <si>
    <t>D035</t>
  </si>
  <si>
    <t>D036</t>
  </si>
  <si>
    <t>D037</t>
  </si>
  <si>
    <t>D038</t>
  </si>
  <si>
    <t>D039</t>
  </si>
  <si>
    <t>D040</t>
  </si>
  <si>
    <t>D041</t>
  </si>
  <si>
    <t>D042</t>
  </si>
  <si>
    <t>D043</t>
  </si>
  <si>
    <t>D044</t>
  </si>
  <si>
    <t>D045</t>
  </si>
  <si>
    <t>D046</t>
  </si>
  <si>
    <t>D047</t>
  </si>
  <si>
    <t>D048</t>
  </si>
  <si>
    <t>D049</t>
  </si>
  <si>
    <t>D050</t>
  </si>
  <si>
    <t>D051</t>
  </si>
  <si>
    <t>D052</t>
  </si>
  <si>
    <t>D053</t>
  </si>
  <si>
    <t>D054</t>
  </si>
  <si>
    <t>D055</t>
  </si>
  <si>
    <t>D056</t>
  </si>
  <si>
    <t>D057</t>
  </si>
  <si>
    <t>D058</t>
  </si>
  <si>
    <t>D059</t>
  </si>
  <si>
    <t>D060</t>
  </si>
  <si>
    <t>D061</t>
  </si>
  <si>
    <t>D062</t>
  </si>
  <si>
    <t>D063</t>
  </si>
  <si>
    <t>D064</t>
  </si>
  <si>
    <t>D065</t>
  </si>
  <si>
    <t>D066</t>
  </si>
  <si>
    <t>D067</t>
  </si>
  <si>
    <t>D068</t>
  </si>
  <si>
    <t>D069</t>
  </si>
  <si>
    <t>D070</t>
  </si>
  <si>
    <t>D071</t>
  </si>
  <si>
    <t>D072</t>
  </si>
  <si>
    <t>D073</t>
  </si>
  <si>
    <t>D074</t>
  </si>
  <si>
    <t>D1-01</t>
  </si>
  <si>
    <t>D1-02</t>
  </si>
  <si>
    <t>D1-03</t>
  </si>
  <si>
    <t>D1-04</t>
  </si>
  <si>
    <t>D1-05</t>
  </si>
  <si>
    <t>D1-06</t>
  </si>
  <si>
    <t>D1-07</t>
  </si>
  <si>
    <t>D1-08</t>
  </si>
  <si>
    <t>D1-09</t>
  </si>
  <si>
    <t>D1-10</t>
  </si>
  <si>
    <t>D1-11</t>
  </si>
  <si>
    <t>D1-12</t>
  </si>
  <si>
    <t>D1-13</t>
  </si>
  <si>
    <t>D1-14</t>
  </si>
  <si>
    <t>D1-15</t>
  </si>
  <si>
    <t>D1-16</t>
  </si>
  <si>
    <t>D1-17</t>
  </si>
  <si>
    <t>D1-18</t>
  </si>
  <si>
    <t>D1-19</t>
  </si>
  <si>
    <t>D1-20</t>
  </si>
  <si>
    <t>D1-21</t>
  </si>
  <si>
    <t>D1-22</t>
  </si>
  <si>
    <t>D1-23</t>
  </si>
  <si>
    <t>D1-24</t>
  </si>
  <si>
    <t>D1-25</t>
  </si>
  <si>
    <t>D1-26</t>
  </si>
  <si>
    <t>D1-27</t>
  </si>
  <si>
    <t>D1-28</t>
  </si>
  <si>
    <t>D1-29</t>
  </si>
  <si>
    <t>D1-30</t>
  </si>
  <si>
    <t>D1-31</t>
  </si>
  <si>
    <t>D1-32</t>
  </si>
  <si>
    <t>D1-33</t>
  </si>
  <si>
    <t>D1-34</t>
  </si>
  <si>
    <t>D1-35</t>
  </si>
  <si>
    <t>D1-36</t>
  </si>
  <si>
    <t>D1-37</t>
  </si>
  <si>
    <t>D1-38</t>
  </si>
  <si>
    <t>D1-39</t>
  </si>
  <si>
    <t>D1-40</t>
  </si>
  <si>
    <t>D1-41</t>
  </si>
  <si>
    <t>D1-42</t>
  </si>
  <si>
    <t>D1-43</t>
  </si>
  <si>
    <t>D1-44</t>
  </si>
  <si>
    <t>D1-45</t>
  </si>
  <si>
    <t>D1-46</t>
  </si>
  <si>
    <t>D1-47</t>
  </si>
  <si>
    <t>D1-48</t>
  </si>
  <si>
    <t>D1-49</t>
  </si>
  <si>
    <t>D1-50</t>
  </si>
  <si>
    <t>D1-51</t>
  </si>
  <si>
    <t>D1-52</t>
  </si>
  <si>
    <t>D1-53</t>
  </si>
  <si>
    <t>D1-54</t>
  </si>
  <si>
    <t>D1-55</t>
  </si>
  <si>
    <t>D1-56</t>
  </si>
  <si>
    <t>D1-57</t>
  </si>
  <si>
    <t>D1-58</t>
  </si>
  <si>
    <t>Ground</t>
  </si>
  <si>
    <t>First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</si>
</sst>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£&quot;#,##0.00;[Red]\-&quot;£&quot;#,##0.00"/>
    <numFmt numFmtId="165" formatCode="_-[$£-809]* #,##0.00_-;\-[$£-809]* #,##0.00_-;_-[$£-809]* &quot;-&quot;??_-;_-@_-"/>
    <numFmt numFmtId="166" formatCode="#,##0_ ;\-#,##0\ "/>
  </numFmts>
  <fonts count="17">
    <font>
      <sz val="10"/>
      <name val="MS Sans Serif"/>
    </font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name val="Aptos Narrow"/>
      <family val="2"/>
      <scheme val="minor"/>
    </font>
    <font>
      <strike/>
      <sz val="11"/>
      <name val="Aptos Narrow"/>
      <family val="2"/>
      <scheme val="minor"/>
    </font>
    <font>
      <sz val="8"/>
      <name val="MS Sans Serif"/>
    </font>
    <font>
      <sz val="1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b/>
      <sz val="10"/>
      <color rgb="FF000000"/>
      <name val="Aptos Narrow"/>
      <family val="2"/>
    </font>
    <font>
      <b/>
      <sz val="10"/>
      <color rgb="FFFF0000"/>
      <name val="Aptos Narrow"/>
      <family val="2"/>
    </font>
    <font>
      <b/>
      <sz val="10"/>
      <name val="Aptos Narrow"/>
      <family val="2"/>
    </font>
    <font>
      <sz val="10"/>
      <color rgb="FF000000"/>
      <name val="Aptos Narrow"/>
      <scheme val="minor"/>
    </font>
    <font>
      <b/>
      <sz val="10"/>
      <color rgb="FF000000"/>
      <name val="Aptos Narrow"/>
      <scheme val="minor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4" fillId="0" borderId="0" xfId="0" applyFont="1"/>
    <xf numFmtId="0" fontId="2" fillId="0" borderId="0" xfId="0" applyFont="1" applyAlignment="1">
      <alignment wrapText="1"/>
    </xf>
    <xf numFmtId="4" fontId="3" fillId="0" borderId="0" xfId="0" applyNumberFormat="1" applyFont="1"/>
    <xf numFmtId="165" fontId="3" fillId="0" borderId="0" xfId="0" applyNumberFormat="1" applyFont="1"/>
    <xf numFmtId="0" fontId="5" fillId="0" borderId="0" xfId="0" applyFont="1"/>
    <xf numFmtId="4" fontId="5" fillId="0" borderId="0" xfId="0" applyNumberFormat="1" applyFont="1"/>
    <xf numFmtId="165" fontId="5" fillId="0" borderId="0" xfId="0" applyNumberFormat="1" applyFont="1"/>
    <xf numFmtId="0" fontId="3" fillId="0" borderId="0" xfId="0" applyFont="1" applyAlignment="1">
      <alignment horizontal="left"/>
    </xf>
    <xf numFmtId="0" fontId="3" fillId="0" borderId="1" xfId="0" applyFont="1" applyBorder="1"/>
    <xf numFmtId="0" fontId="2" fillId="0" borderId="1" xfId="0" applyFont="1" applyBorder="1" applyAlignment="1">
      <alignment wrapText="1"/>
    </xf>
    <xf numFmtId="165" fontId="3" fillId="0" borderId="1" xfId="0" applyNumberFormat="1" applyFont="1" applyBorder="1"/>
    <xf numFmtId="0" fontId="2" fillId="0" borderId="2" xfId="0" applyFont="1" applyBorder="1" applyAlignment="1">
      <alignment wrapText="1"/>
    </xf>
    <xf numFmtId="4" fontId="3" fillId="0" borderId="2" xfId="0" applyNumberFormat="1" applyFont="1" applyBorder="1"/>
    <xf numFmtId="4" fontId="5" fillId="0" borderId="2" xfId="0" applyNumberFormat="1" applyFont="1" applyBorder="1"/>
    <xf numFmtId="0" fontId="3" fillId="0" borderId="2" xfId="0" applyFont="1" applyBorder="1"/>
    <xf numFmtId="164" fontId="3" fillId="0" borderId="0" xfId="0" applyNumberFormat="1" applyFont="1"/>
    <xf numFmtId="166" fontId="3" fillId="0" borderId="0" xfId="0" applyNumberFormat="1" applyFont="1"/>
    <xf numFmtId="0" fontId="2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6" fillId="0" borderId="3" xfId="0" applyFont="1" applyBorder="1"/>
    <xf numFmtId="0" fontId="8" fillId="0" borderId="3" xfId="0" applyFont="1" applyBorder="1" applyAlignment="1">
      <alignment vertical="top"/>
    </xf>
    <xf numFmtId="0" fontId="7" fillId="0" borderId="3" xfId="0" applyFont="1" applyBorder="1"/>
    <xf numFmtId="0" fontId="7" fillId="0" borderId="3" xfId="0" applyFont="1" applyBorder="1" applyAlignment="1">
      <alignment vertical="top"/>
    </xf>
    <xf numFmtId="0" fontId="16" fillId="0" borderId="0" xfId="0" applyFont="1"/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B145"/>
  <sheetViews>
    <sheetView zoomScaleNormal="100" workbookViewId="0">
      <pane ySplit="2" topLeftCell="A3" activePane="bottomLeft" state="frozen"/>
      <selection pane="bottomLeft" activeCell="S26" sqref="S26"/>
    </sheetView>
  </sheetViews>
  <sheetFormatPr defaultColWidth="9.140625" defaultRowHeight="14.45"/>
  <cols>
    <col min="1" max="1" width="9.28515625" style="2" bestFit="1" customWidth="1"/>
    <col min="2" max="2" width="16" style="2" bestFit="1" customWidth="1"/>
    <col min="3" max="3" width="8" style="2" customWidth="1"/>
    <col min="4" max="6" width="9.140625" style="2"/>
    <col min="7" max="7" width="10.140625" style="2" customWidth="1"/>
    <col min="8" max="8" width="12" style="2" customWidth="1"/>
    <col min="9" max="9" width="7.5703125" style="2" customWidth="1"/>
    <col min="10" max="10" width="9.140625" style="2"/>
    <col min="11" max="11" width="9.140625" style="2" customWidth="1"/>
    <col min="12" max="12" width="7.140625" style="2" customWidth="1"/>
    <col min="13" max="13" width="12.28515625" style="2" customWidth="1"/>
    <col min="14" max="14" width="11" style="2" customWidth="1"/>
    <col min="15" max="15" width="12.85546875" style="2" bestFit="1" customWidth="1"/>
    <col min="16" max="17" width="11" style="2" customWidth="1"/>
    <col min="18" max="18" width="7.28515625" style="13" customWidth="1"/>
    <col min="19" max="19" width="12.28515625" style="2" bestFit="1" customWidth="1"/>
    <col min="20" max="21" width="11.28515625" style="2" customWidth="1"/>
    <col min="22" max="22" width="11.28515625" style="19" customWidth="1"/>
    <col min="23" max="23" width="15.7109375" style="2" bestFit="1" customWidth="1"/>
    <col min="24" max="24" width="7" style="2" customWidth="1"/>
    <col min="25" max="25" width="12.140625" style="2" customWidth="1"/>
    <col min="26" max="26" width="13.42578125" style="2" bestFit="1" customWidth="1"/>
    <col min="27" max="28" width="11.5703125" style="2" bestFit="1" customWidth="1"/>
    <col min="29" max="16384" width="9.140625" style="2"/>
  </cols>
  <sheetData>
    <row r="1" spans="1:28">
      <c r="S1" s="36" t="s">
        <v>0</v>
      </c>
      <c r="T1" s="36"/>
      <c r="U1" s="36"/>
      <c r="V1" s="36"/>
      <c r="W1" s="36" t="s">
        <v>1</v>
      </c>
      <c r="X1" s="36"/>
      <c r="Y1" s="36"/>
      <c r="Z1" s="36"/>
      <c r="AA1" s="36"/>
    </row>
    <row r="2" spans="1:28" s="3" customFormat="1" ht="29.1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6" t="s">
        <v>15</v>
      </c>
      <c r="O2" s="6" t="s">
        <v>16</v>
      </c>
      <c r="P2" s="6" t="s">
        <v>17</v>
      </c>
      <c r="Q2" s="6"/>
      <c r="R2" s="14" t="s">
        <v>18</v>
      </c>
      <c r="S2" s="6" t="s">
        <v>19</v>
      </c>
      <c r="T2" s="6" t="s">
        <v>20</v>
      </c>
      <c r="U2" s="6" t="s">
        <v>21</v>
      </c>
      <c r="V2" s="16" t="s">
        <v>22</v>
      </c>
      <c r="W2" s="6" t="s">
        <v>23</v>
      </c>
      <c r="X2" s="6" t="s">
        <v>5</v>
      </c>
      <c r="Y2" s="6" t="s">
        <v>24</v>
      </c>
      <c r="Z2" s="6" t="s">
        <v>25</v>
      </c>
      <c r="AA2" s="6" t="s">
        <v>26</v>
      </c>
      <c r="AB2" s="6" t="s">
        <v>27</v>
      </c>
    </row>
    <row r="3" spans="1:28">
      <c r="A3" s="2" t="s">
        <v>28</v>
      </c>
      <c r="B3" s="2" t="s">
        <v>29</v>
      </c>
      <c r="C3" s="2" t="s">
        <v>30</v>
      </c>
      <c r="D3" s="2">
        <v>12.76</v>
      </c>
      <c r="F3" s="2">
        <f>D3*E3</f>
        <v>0</v>
      </c>
      <c r="H3" s="7">
        <f t="shared" ref="H3:H10" si="0">G3*E3</f>
        <v>0</v>
      </c>
      <c r="L3" s="2">
        <f>H3-K3-(I3*4)</f>
        <v>0</v>
      </c>
      <c r="M3" s="8">
        <f>L3*(Rates!C$14+Rates!C$37+Rates!C$38)</f>
        <v>0</v>
      </c>
      <c r="R3" s="13">
        <f>IF(SUM(S3:V3) &gt; 0, D3, "")</f>
        <v>12.76</v>
      </c>
      <c r="S3" s="7">
        <f>D3*(Rates!$C$4+Rates!$C$5)</f>
        <v>1004.9776000000001</v>
      </c>
      <c r="T3" s="7"/>
      <c r="U3" s="7"/>
      <c r="V3" s="17"/>
      <c r="Y3" s="8"/>
      <c r="Z3" s="8"/>
    </row>
    <row r="4" spans="1:28">
      <c r="A4" s="2" t="s">
        <v>31</v>
      </c>
      <c r="B4" s="2" t="s">
        <v>32</v>
      </c>
      <c r="C4" s="2" t="s">
        <v>30</v>
      </c>
      <c r="D4" s="2">
        <v>85.25</v>
      </c>
      <c r="E4" s="2">
        <v>4</v>
      </c>
      <c r="F4" s="2">
        <f t="shared" ref="F4:F66" si="1">D4*E4</f>
        <v>341</v>
      </c>
      <c r="G4" s="2">
        <v>39.65</v>
      </c>
      <c r="H4" s="7">
        <f t="shared" si="0"/>
        <v>158.6</v>
      </c>
      <c r="I4" s="2">
        <v>2</v>
      </c>
      <c r="J4" s="2">
        <v>2</v>
      </c>
      <c r="K4" s="2">
        <v>20</v>
      </c>
      <c r="L4" s="2">
        <f>H4-K4-(I4*4)</f>
        <v>130.6</v>
      </c>
      <c r="M4" s="8">
        <f>L4*(Rates!C$14+Rates!C$37+Rates!C$38)</f>
        <v>1358.24</v>
      </c>
      <c r="N4" s="2">
        <f>G4+I4*5</f>
        <v>49.65</v>
      </c>
      <c r="O4" s="7">
        <f>N4*(Rates!C$34+2*Rates!C$40)</f>
        <v>454.29750000000001</v>
      </c>
      <c r="P4" s="2">
        <f>J4*Rates!$C$46</f>
        <v>120</v>
      </c>
      <c r="Q4" s="2" t="s">
        <v>33</v>
      </c>
      <c r="R4" s="13">
        <f t="shared" ref="R4:R67" si="2">IF(SUM(S4:V4) &gt; 0, D4, "")</f>
        <v>85.25</v>
      </c>
      <c r="S4" s="7">
        <f>D4*(Rates!$C$4+Rates!$C$5)</f>
        <v>6714.2900000000009</v>
      </c>
      <c r="T4" s="7"/>
      <c r="U4" s="7"/>
      <c r="V4" s="17"/>
      <c r="W4" s="2" t="s">
        <v>34</v>
      </c>
      <c r="Y4" s="8">
        <f>D4*Rates!$C$48</f>
        <v>852.5</v>
      </c>
      <c r="Z4" s="8">
        <f>D4*Rates!$C$51</f>
        <v>5115</v>
      </c>
    </row>
    <row r="5" spans="1:28">
      <c r="A5" s="2" t="s">
        <v>35</v>
      </c>
      <c r="B5" s="2" t="s">
        <v>36</v>
      </c>
      <c r="C5" s="2" t="s">
        <v>30</v>
      </c>
      <c r="D5" s="2">
        <v>18.46</v>
      </c>
      <c r="E5" s="2">
        <v>2.2999999999999998</v>
      </c>
      <c r="F5" s="2">
        <f t="shared" si="1"/>
        <v>42.457999999999998</v>
      </c>
      <c r="G5" s="2">
        <v>17.89</v>
      </c>
      <c r="H5" s="7">
        <f t="shared" si="0"/>
        <v>41.146999999999998</v>
      </c>
      <c r="I5" s="2">
        <v>2</v>
      </c>
      <c r="J5" s="2">
        <v>2</v>
      </c>
      <c r="L5" s="2">
        <f t="shared" ref="L5:L67" si="3">H5-K5-(I5*4)</f>
        <v>33.146999999999998</v>
      </c>
      <c r="M5" s="8">
        <f>L5*(Rates!C$14+Rates!C$37+Rates!C$38)</f>
        <v>344.72879999999998</v>
      </c>
      <c r="N5" s="2">
        <f>G5+I5*5</f>
        <v>27.89</v>
      </c>
      <c r="O5" s="7">
        <f>N5*(Rates!C$34+2*Rates!C$40)</f>
        <v>255.19350000000003</v>
      </c>
      <c r="P5" s="2">
        <f>J5*Rates!$C$46</f>
        <v>120</v>
      </c>
      <c r="Q5" s="2" t="s">
        <v>33</v>
      </c>
      <c r="R5" s="13">
        <f>IF(SUM(S5:V5) &gt; 0, D5, "")</f>
        <v>18.46</v>
      </c>
      <c r="S5" s="7">
        <f>D5*(Rates!$C$4+Rates!$C$5)</f>
        <v>1453.9096000000002</v>
      </c>
      <c r="T5" s="7"/>
      <c r="U5" s="7"/>
      <c r="V5" s="17"/>
      <c r="W5" s="2" t="s">
        <v>37</v>
      </c>
      <c r="Y5" s="8"/>
      <c r="Z5" s="8"/>
      <c r="AA5" s="8">
        <f>D5*Rates!C$29</f>
        <v>280.4074</v>
      </c>
    </row>
    <row r="6" spans="1:28">
      <c r="A6" s="2" t="s">
        <v>38</v>
      </c>
      <c r="B6" s="2" t="s">
        <v>36</v>
      </c>
      <c r="C6" s="2" t="s">
        <v>30</v>
      </c>
      <c r="D6" s="2">
        <v>42.78</v>
      </c>
      <c r="E6" s="2">
        <v>2.2999999999999998</v>
      </c>
      <c r="F6" s="2">
        <f t="shared" si="1"/>
        <v>98.393999999999991</v>
      </c>
      <c r="G6" s="2">
        <v>32.979999999999997</v>
      </c>
      <c r="H6" s="7">
        <f t="shared" si="0"/>
        <v>75.853999999999985</v>
      </c>
      <c r="I6" s="2">
        <v>2</v>
      </c>
      <c r="J6" s="2">
        <v>2</v>
      </c>
      <c r="L6" s="2">
        <f t="shared" si="3"/>
        <v>67.853999999999985</v>
      </c>
      <c r="M6" s="8">
        <f>L6*(Rates!C$14+Rates!C$37+Rates!C$38)</f>
        <v>705.68159999999989</v>
      </c>
      <c r="N6" s="2">
        <f t="shared" ref="N6:N68" si="4">G6+I6*5</f>
        <v>42.98</v>
      </c>
      <c r="O6" s="7">
        <f>N6*(Rates!C$34+2*Rates!C$40)</f>
        <v>393.267</v>
      </c>
      <c r="P6" s="2">
        <f>J6*Rates!$C$46</f>
        <v>120</v>
      </c>
      <c r="Q6" s="2" t="s">
        <v>33</v>
      </c>
      <c r="R6" s="13">
        <f t="shared" si="2"/>
        <v>42.78</v>
      </c>
      <c r="S6" s="7">
        <f>D6*(Rates!$C$4+Rates!$C$5)</f>
        <v>3369.3528000000001</v>
      </c>
      <c r="T6" s="7"/>
      <c r="U6" s="7"/>
      <c r="V6" s="17"/>
      <c r="W6" s="2" t="s">
        <v>37</v>
      </c>
      <c r="Y6" s="8"/>
      <c r="Z6" s="8"/>
      <c r="AA6" s="8">
        <f>D6*Rates!C$29</f>
        <v>649.82820000000004</v>
      </c>
    </row>
    <row r="7" spans="1:28">
      <c r="A7" s="2" t="s">
        <v>39</v>
      </c>
      <c r="B7" s="2" t="s">
        <v>40</v>
      </c>
      <c r="C7" s="2" t="s">
        <v>30</v>
      </c>
      <c r="D7" s="2">
        <v>54.17</v>
      </c>
      <c r="E7" s="2">
        <v>3</v>
      </c>
      <c r="F7" s="2">
        <f t="shared" si="1"/>
        <v>162.51</v>
      </c>
      <c r="G7" s="2">
        <v>31.08</v>
      </c>
      <c r="H7" s="7">
        <f t="shared" si="0"/>
        <v>93.24</v>
      </c>
      <c r="I7" s="2">
        <v>2</v>
      </c>
      <c r="J7" s="2">
        <v>1</v>
      </c>
      <c r="L7" s="2">
        <f t="shared" si="3"/>
        <v>85.24</v>
      </c>
      <c r="M7" s="8">
        <f>L7*(Rates!C$14+Rates!C$37+Rates!C$38)</f>
        <v>886.49599999999998</v>
      </c>
      <c r="N7" s="2">
        <f t="shared" si="4"/>
        <v>41.08</v>
      </c>
      <c r="O7" s="7">
        <f>N7*(Rates!C$34+2*Rates!C$40)</f>
        <v>375.88200000000001</v>
      </c>
      <c r="P7" s="2">
        <f>J7*Rates!$C$46</f>
        <v>60</v>
      </c>
      <c r="Q7" s="2" t="s">
        <v>41</v>
      </c>
      <c r="R7" s="13" t="str">
        <f t="shared" si="2"/>
        <v/>
      </c>
      <c r="S7" s="7"/>
      <c r="T7" s="7"/>
      <c r="U7" s="7"/>
      <c r="V7" s="17"/>
      <c r="W7" s="2" t="s">
        <v>34</v>
      </c>
      <c r="Y7" s="8">
        <f>D7*Rates!$C$48</f>
        <v>541.70000000000005</v>
      </c>
      <c r="Z7" s="8">
        <f>D7*Rates!$C$51</f>
        <v>3250.2000000000003</v>
      </c>
    </row>
    <row r="8" spans="1:28">
      <c r="A8" s="2" t="s">
        <v>42</v>
      </c>
      <c r="B8" s="2" t="s">
        <v>43</v>
      </c>
      <c r="C8" s="2" t="s">
        <v>30</v>
      </c>
      <c r="D8" s="2">
        <v>26.9</v>
      </c>
      <c r="E8" s="2">
        <v>2.5</v>
      </c>
      <c r="F8" s="2">
        <f t="shared" si="1"/>
        <v>67.25</v>
      </c>
      <c r="G8" s="2">
        <v>29.8</v>
      </c>
      <c r="H8" s="7">
        <f t="shared" si="0"/>
        <v>74.5</v>
      </c>
      <c r="I8" s="2">
        <v>5</v>
      </c>
      <c r="J8" s="2">
        <v>4</v>
      </c>
      <c r="L8" s="2">
        <f t="shared" si="3"/>
        <v>54.5</v>
      </c>
      <c r="M8" s="8">
        <f>L8*(Rates!C$14+Rates!C$37+Rates!C$38)</f>
        <v>566.80000000000007</v>
      </c>
      <c r="N8" s="2">
        <f t="shared" si="4"/>
        <v>54.8</v>
      </c>
      <c r="O8" s="7">
        <f>N8*(Rates!C$34+2*Rates!C$40)</f>
        <v>501.42</v>
      </c>
      <c r="P8" s="2">
        <f>J8*Rates!$C$46</f>
        <v>240</v>
      </c>
      <c r="Q8" s="2" t="s">
        <v>33</v>
      </c>
      <c r="R8" s="13">
        <f t="shared" si="2"/>
        <v>26.9</v>
      </c>
      <c r="S8" s="7">
        <f>D8*(Rates!$C$4+Rates!$C$5)</f>
        <v>2118.6440000000002</v>
      </c>
      <c r="T8" s="7"/>
      <c r="U8" s="7"/>
      <c r="V8" s="17"/>
      <c r="W8" s="2" t="s">
        <v>34</v>
      </c>
      <c r="Y8" s="8">
        <f>D8*Rates!$C$48</f>
        <v>269</v>
      </c>
      <c r="Z8" s="8">
        <f>D8*Rates!$C$51</f>
        <v>1614</v>
      </c>
    </row>
    <row r="9" spans="1:28" hidden="1">
      <c r="A9" s="2" t="s">
        <v>44</v>
      </c>
      <c r="B9" s="2" t="s">
        <v>45</v>
      </c>
      <c r="C9" s="2" t="s">
        <v>46</v>
      </c>
      <c r="D9" s="2">
        <v>20.18</v>
      </c>
      <c r="E9" s="2">
        <v>2.5</v>
      </c>
      <c r="F9" s="2">
        <f t="shared" si="1"/>
        <v>50.45</v>
      </c>
      <c r="G9" s="2">
        <v>29.03</v>
      </c>
      <c r="H9" s="7">
        <f t="shared" si="0"/>
        <v>72.575000000000003</v>
      </c>
      <c r="J9" s="2">
        <v>1</v>
      </c>
      <c r="L9" s="2">
        <f t="shared" si="3"/>
        <v>72.575000000000003</v>
      </c>
      <c r="M9" s="8"/>
      <c r="P9" s="2">
        <f>J9*Rates!$C$46</f>
        <v>60</v>
      </c>
      <c r="R9" s="13" t="str">
        <f t="shared" si="2"/>
        <v/>
      </c>
      <c r="S9" s="7"/>
      <c r="T9" s="7"/>
      <c r="U9" s="7"/>
      <c r="V9" s="17"/>
      <c r="Y9" s="8"/>
      <c r="Z9" s="8"/>
    </row>
    <row r="10" spans="1:28">
      <c r="A10" s="2" t="s">
        <v>47</v>
      </c>
      <c r="B10" s="2" t="s">
        <v>48</v>
      </c>
      <c r="C10" s="2" t="s">
        <v>30</v>
      </c>
      <c r="D10" s="2">
        <v>3.45</v>
      </c>
      <c r="E10" s="2">
        <v>2.5</v>
      </c>
      <c r="F10" s="2">
        <f t="shared" si="1"/>
        <v>8.625</v>
      </c>
      <c r="G10" s="2">
        <v>7.75</v>
      </c>
      <c r="H10" s="7">
        <f t="shared" si="0"/>
        <v>19.375</v>
      </c>
      <c r="I10" s="2">
        <v>2</v>
      </c>
      <c r="J10" s="2">
        <v>0</v>
      </c>
      <c r="L10" s="2">
        <f t="shared" si="3"/>
        <v>11.375</v>
      </c>
      <c r="M10" s="8">
        <f>L10*(Rates!C$14+Rates!C$37+Rates!C$38)</f>
        <v>118.3</v>
      </c>
      <c r="N10" s="2">
        <f t="shared" si="4"/>
        <v>17.75</v>
      </c>
      <c r="O10" s="7">
        <f>N10*(Rates!C$34+2*Rates!C$40)</f>
        <v>162.41249999999999</v>
      </c>
      <c r="P10" s="2">
        <f>J10*Rates!$C$46</f>
        <v>0</v>
      </c>
      <c r="Q10" s="2" t="s">
        <v>33</v>
      </c>
      <c r="R10" s="13" t="str">
        <f t="shared" si="2"/>
        <v/>
      </c>
      <c r="S10" s="7"/>
      <c r="T10" s="7"/>
      <c r="U10" s="7"/>
      <c r="V10" s="17"/>
      <c r="W10" s="2" t="s">
        <v>49</v>
      </c>
      <c r="Y10" s="8"/>
      <c r="Z10" s="8"/>
    </row>
    <row r="11" spans="1:28">
      <c r="A11" s="2" t="s">
        <v>50</v>
      </c>
      <c r="B11" s="2" t="s">
        <v>40</v>
      </c>
      <c r="C11" s="2" t="s">
        <v>30</v>
      </c>
      <c r="D11" s="2">
        <v>57.45</v>
      </c>
      <c r="E11" s="2">
        <v>3</v>
      </c>
      <c r="F11" s="2">
        <f t="shared" si="1"/>
        <v>172.35000000000002</v>
      </c>
      <c r="G11" s="2">
        <v>33.72</v>
      </c>
      <c r="H11" s="7">
        <f>G11*E11</f>
        <v>101.16</v>
      </c>
      <c r="I11" s="2">
        <v>2</v>
      </c>
      <c r="J11" s="2">
        <v>2</v>
      </c>
      <c r="L11" s="2">
        <f t="shared" si="3"/>
        <v>93.16</v>
      </c>
      <c r="M11" s="8">
        <f>L11*(Rates!C$14+Rates!C$37+Rates!C$38)</f>
        <v>968.86400000000003</v>
      </c>
      <c r="N11" s="2">
        <f t="shared" si="4"/>
        <v>43.72</v>
      </c>
      <c r="O11" s="7">
        <f>N11*(Rates!C$34+2*Rates!C$40)</f>
        <v>400.03800000000001</v>
      </c>
      <c r="P11" s="2">
        <f>J11*Rates!$C$46</f>
        <v>120</v>
      </c>
      <c r="Q11" s="2" t="s">
        <v>33</v>
      </c>
      <c r="R11" s="13">
        <f t="shared" si="2"/>
        <v>57.45</v>
      </c>
      <c r="S11" s="7">
        <f>D11*(Rates!$C$4+Rates!$C$5)</f>
        <v>4524.7620000000006</v>
      </c>
      <c r="T11" s="7"/>
      <c r="U11" s="7"/>
      <c r="V11" s="17"/>
      <c r="W11" s="2" t="s">
        <v>34</v>
      </c>
      <c r="Y11" s="8">
        <f>D11*Rates!$C$48</f>
        <v>574.5</v>
      </c>
      <c r="Z11" s="8">
        <f>D11*Rates!$C$51</f>
        <v>3447</v>
      </c>
    </row>
    <row r="12" spans="1:28">
      <c r="A12" s="2" t="s">
        <v>51</v>
      </c>
      <c r="B12" s="2" t="s">
        <v>29</v>
      </c>
      <c r="C12" s="2" t="s">
        <v>30</v>
      </c>
      <c r="D12" s="2">
        <v>22.75</v>
      </c>
      <c r="E12" s="2">
        <v>2.5</v>
      </c>
      <c r="F12" s="2">
        <f t="shared" si="1"/>
        <v>56.875</v>
      </c>
      <c r="G12" s="2">
        <v>19.920000000000002</v>
      </c>
      <c r="H12" s="7">
        <f t="shared" ref="H12:H74" si="5">G12*E12</f>
        <v>49.800000000000004</v>
      </c>
      <c r="I12" s="2">
        <v>2</v>
      </c>
      <c r="J12" s="2">
        <v>0</v>
      </c>
      <c r="L12" s="2">
        <f t="shared" si="3"/>
        <v>41.800000000000004</v>
      </c>
      <c r="M12" s="8">
        <f>L12*(Rates!C$14+Rates!C$37+Rates!C$38)</f>
        <v>434.72000000000008</v>
      </c>
      <c r="N12" s="2">
        <f t="shared" si="4"/>
        <v>29.92</v>
      </c>
      <c r="O12" s="7">
        <f>N12*(Rates!C$34+2*Rates!C$40)</f>
        <v>273.76800000000003</v>
      </c>
      <c r="P12" s="2">
        <f>J12*Rates!$C$46</f>
        <v>0</v>
      </c>
      <c r="Q12" s="2" t="s">
        <v>33</v>
      </c>
      <c r="R12" s="13">
        <f t="shared" si="2"/>
        <v>22.75</v>
      </c>
      <c r="S12" s="7">
        <f>D12*(Rates!$C$4+Rates!$C$5)</f>
        <v>1791.7900000000002</v>
      </c>
      <c r="T12" s="7"/>
      <c r="U12" s="7"/>
      <c r="V12" s="17"/>
      <c r="W12" s="2" t="s">
        <v>34</v>
      </c>
      <c r="Y12" s="8">
        <f>D12*Rates!$C$48</f>
        <v>227.5</v>
      </c>
      <c r="Z12" s="8">
        <f>D12*Rates!$C$51</f>
        <v>1365</v>
      </c>
    </row>
    <row r="13" spans="1:28" hidden="1">
      <c r="A13" s="2" t="s">
        <v>52</v>
      </c>
      <c r="B13" s="2" t="s">
        <v>45</v>
      </c>
      <c r="C13" s="2" t="s">
        <v>46</v>
      </c>
      <c r="D13" s="2">
        <v>20.079999999999998</v>
      </c>
      <c r="E13" s="2">
        <v>2.5</v>
      </c>
      <c r="F13" s="2">
        <f t="shared" si="1"/>
        <v>50.199999999999996</v>
      </c>
      <c r="G13" s="2">
        <v>37.299999999999997</v>
      </c>
      <c r="H13" s="7">
        <f t="shared" si="5"/>
        <v>93.25</v>
      </c>
      <c r="I13" s="2">
        <v>1</v>
      </c>
      <c r="J13" s="2">
        <v>0</v>
      </c>
      <c r="L13" s="2">
        <f t="shared" si="3"/>
        <v>89.25</v>
      </c>
      <c r="M13" s="8"/>
      <c r="O13" s="7">
        <f>N13*(Rates!C$34+2*Rates!C$40)</f>
        <v>0</v>
      </c>
      <c r="P13" s="2">
        <f>J13*Rates!$C$46</f>
        <v>0</v>
      </c>
      <c r="R13" s="13" t="str">
        <f t="shared" si="2"/>
        <v/>
      </c>
      <c r="S13" s="7"/>
      <c r="T13" s="7"/>
      <c r="U13" s="7"/>
      <c r="V13" s="17"/>
      <c r="Y13" s="8"/>
      <c r="Z13" s="8"/>
    </row>
    <row r="14" spans="1:28">
      <c r="A14" s="2" t="s">
        <v>53</v>
      </c>
      <c r="B14" s="2" t="s">
        <v>54</v>
      </c>
      <c r="C14" s="2" t="s">
        <v>30</v>
      </c>
      <c r="D14" s="2">
        <v>3.22</v>
      </c>
      <c r="E14" s="2">
        <v>2.5</v>
      </c>
      <c r="F14" s="2">
        <f t="shared" si="1"/>
        <v>8.0500000000000007</v>
      </c>
      <c r="G14" s="2">
        <v>7.44</v>
      </c>
      <c r="H14" s="7">
        <f t="shared" si="5"/>
        <v>18.600000000000001</v>
      </c>
      <c r="I14" s="2">
        <v>2</v>
      </c>
      <c r="J14" s="2">
        <v>1</v>
      </c>
      <c r="L14" s="2">
        <f t="shared" si="3"/>
        <v>10.600000000000001</v>
      </c>
      <c r="M14" s="8">
        <f>L14*(Rates!C$14+Rates!C$37+Rates!C$38)</f>
        <v>110.24000000000002</v>
      </c>
      <c r="N14" s="2">
        <f t="shared" si="4"/>
        <v>17.440000000000001</v>
      </c>
      <c r="O14" s="7">
        <f>N14*(Rates!C$34+2*Rates!C$40)</f>
        <v>159.57600000000002</v>
      </c>
      <c r="P14" s="2">
        <f>J14*Rates!$C$46</f>
        <v>60</v>
      </c>
      <c r="Q14" s="2" t="s">
        <v>41</v>
      </c>
      <c r="R14" s="13" t="str">
        <f t="shared" si="2"/>
        <v/>
      </c>
      <c r="S14" s="7"/>
      <c r="T14" s="7"/>
      <c r="U14" s="7"/>
      <c r="V14" s="17"/>
      <c r="W14" s="2" t="s">
        <v>49</v>
      </c>
      <c r="Y14" s="8"/>
      <c r="Z14" s="8"/>
    </row>
    <row r="15" spans="1:28">
      <c r="A15" s="2" t="s">
        <v>55</v>
      </c>
      <c r="B15" s="2" t="s">
        <v>40</v>
      </c>
      <c r="C15" s="2" t="s">
        <v>30</v>
      </c>
      <c r="D15" s="2">
        <v>46.04</v>
      </c>
      <c r="E15" s="2">
        <v>3</v>
      </c>
      <c r="F15" s="2">
        <f t="shared" si="1"/>
        <v>138.12</v>
      </c>
      <c r="G15" s="2">
        <v>28.26</v>
      </c>
      <c r="H15" s="7">
        <f t="shared" si="5"/>
        <v>84.78</v>
      </c>
      <c r="I15" s="2">
        <v>1</v>
      </c>
      <c r="J15" s="2">
        <v>1</v>
      </c>
      <c r="L15" s="2">
        <f t="shared" si="3"/>
        <v>80.78</v>
      </c>
      <c r="M15" s="8">
        <f>L15*(Rates!C$14+Rates!C$37+Rates!C$38)</f>
        <v>840.11200000000008</v>
      </c>
      <c r="N15" s="2">
        <f t="shared" si="4"/>
        <v>33.260000000000005</v>
      </c>
      <c r="O15" s="7">
        <f>N15*(Rates!C$34+2*Rates!C$40)</f>
        <v>304.32900000000006</v>
      </c>
      <c r="P15" s="2">
        <f>J15*Rates!$C$46</f>
        <v>60</v>
      </c>
      <c r="Q15" s="2" t="s">
        <v>41</v>
      </c>
      <c r="R15" s="13" t="str">
        <f t="shared" si="2"/>
        <v/>
      </c>
      <c r="S15" s="7"/>
      <c r="T15" s="7"/>
      <c r="U15" s="7"/>
      <c r="V15" s="17"/>
      <c r="W15" s="2" t="s">
        <v>56</v>
      </c>
      <c r="Y15" s="8"/>
      <c r="Z15" s="8"/>
    </row>
    <row r="16" spans="1:28" hidden="1">
      <c r="A16" s="2" t="s">
        <v>57</v>
      </c>
      <c r="B16" s="2" t="s">
        <v>58</v>
      </c>
      <c r="C16" s="2" t="s">
        <v>46</v>
      </c>
      <c r="D16" s="2">
        <v>6.61</v>
      </c>
      <c r="E16" s="2">
        <v>3</v>
      </c>
      <c r="F16" s="2">
        <f t="shared" si="1"/>
        <v>19.830000000000002</v>
      </c>
      <c r="G16" s="2">
        <v>11.04</v>
      </c>
      <c r="H16" s="7">
        <f t="shared" si="5"/>
        <v>33.119999999999997</v>
      </c>
      <c r="I16" s="2">
        <v>1</v>
      </c>
      <c r="J16" s="2">
        <v>1</v>
      </c>
      <c r="L16" s="2">
        <f t="shared" si="3"/>
        <v>29.119999999999997</v>
      </c>
      <c r="M16" s="8"/>
      <c r="P16" s="2">
        <f>J16*Rates!$C$46</f>
        <v>60</v>
      </c>
      <c r="R16" s="13" t="str">
        <f t="shared" si="2"/>
        <v/>
      </c>
      <c r="S16" s="7"/>
      <c r="T16" s="7"/>
      <c r="U16" s="7"/>
      <c r="V16" s="17"/>
      <c r="W16" s="2" t="s">
        <v>34</v>
      </c>
      <c r="Y16" s="8"/>
      <c r="Z16" s="8"/>
    </row>
    <row r="17" spans="1:26">
      <c r="A17" s="2" t="s">
        <v>59</v>
      </c>
      <c r="B17" s="2" t="s">
        <v>60</v>
      </c>
      <c r="C17" s="2" t="s">
        <v>30</v>
      </c>
      <c r="D17" s="2">
        <v>8.2200000000000006</v>
      </c>
      <c r="E17" s="2">
        <v>3</v>
      </c>
      <c r="F17" s="2">
        <f t="shared" si="1"/>
        <v>24.660000000000004</v>
      </c>
      <c r="G17" s="2">
        <v>12.57</v>
      </c>
      <c r="H17" s="7">
        <f t="shared" si="5"/>
        <v>37.71</v>
      </c>
      <c r="I17" s="2">
        <v>1</v>
      </c>
      <c r="J17" s="2">
        <v>1</v>
      </c>
      <c r="L17" s="2">
        <f t="shared" si="3"/>
        <v>33.71</v>
      </c>
      <c r="M17" s="8">
        <f>L17*(Rates!C$14+Rates!C$37+Rates!C$38)</f>
        <v>350.584</v>
      </c>
      <c r="N17" s="2">
        <f t="shared" si="4"/>
        <v>17.57</v>
      </c>
      <c r="O17" s="7">
        <f>N17*(Rates!C$34+2*Rates!C$40)</f>
        <v>160.7655</v>
      </c>
      <c r="P17" s="2">
        <f>J17*Rates!$C$46</f>
        <v>60</v>
      </c>
      <c r="Q17" s="2" t="s">
        <v>33</v>
      </c>
      <c r="R17" s="13">
        <f t="shared" si="2"/>
        <v>8.2200000000000006</v>
      </c>
      <c r="S17" s="7">
        <f>D17*(Rates!$C$4+Rates!$C$5)</f>
        <v>647.4072000000001</v>
      </c>
      <c r="T17" s="7"/>
      <c r="U17" s="7"/>
      <c r="V17" s="17"/>
      <c r="W17" s="2" t="s">
        <v>34</v>
      </c>
      <c r="Y17" s="8">
        <f>D17*Rates!$C$48</f>
        <v>82.2</v>
      </c>
      <c r="Z17" s="8">
        <f>D17*Rates!$C$51</f>
        <v>493.20000000000005</v>
      </c>
    </row>
    <row r="18" spans="1:26">
      <c r="A18" s="2" t="s">
        <v>61</v>
      </c>
      <c r="B18" s="2" t="s">
        <v>62</v>
      </c>
      <c r="C18" s="2" t="s">
        <v>30</v>
      </c>
      <c r="D18" s="2">
        <v>30.99</v>
      </c>
      <c r="E18" s="2">
        <v>3</v>
      </c>
      <c r="F18" s="2">
        <f t="shared" si="1"/>
        <v>92.97</v>
      </c>
      <c r="G18" s="2">
        <v>36.630000000000003</v>
      </c>
      <c r="H18" s="7">
        <f t="shared" si="5"/>
        <v>109.89000000000001</v>
      </c>
      <c r="I18" s="2">
        <v>8</v>
      </c>
      <c r="J18" s="2">
        <v>3</v>
      </c>
      <c r="L18" s="2">
        <f t="shared" si="3"/>
        <v>77.890000000000015</v>
      </c>
      <c r="M18" s="8">
        <f>L18*(Rates!C$14+Rates!C$37+Rates!C$38)</f>
        <v>810.05600000000015</v>
      </c>
      <c r="N18" s="2">
        <f t="shared" si="4"/>
        <v>76.63</v>
      </c>
      <c r="O18" s="7">
        <f>N18*(Rates!C$34+2*Rates!C$40)</f>
        <v>701.16449999999998</v>
      </c>
      <c r="P18" s="2">
        <f>J18*Rates!$C$46</f>
        <v>180</v>
      </c>
      <c r="Q18" s="2" t="s">
        <v>33</v>
      </c>
      <c r="R18" s="13">
        <f t="shared" si="2"/>
        <v>30.99</v>
      </c>
      <c r="S18" s="7">
        <f>D18*(Rates!$C$4+Rates!$C$5)</f>
        <v>2440.7723999999998</v>
      </c>
      <c r="T18" s="7"/>
      <c r="U18" s="7"/>
      <c r="V18" s="17"/>
      <c r="W18" s="2" t="s">
        <v>34</v>
      </c>
      <c r="Y18" s="8">
        <f>D18*Rates!$C$48</f>
        <v>309.89999999999998</v>
      </c>
      <c r="Z18" s="8">
        <f>D18*Rates!$C$51</f>
        <v>1859.3999999999999</v>
      </c>
    </row>
    <row r="19" spans="1:26">
      <c r="A19" s="2" t="s">
        <v>63</v>
      </c>
      <c r="B19" s="2" t="s">
        <v>62</v>
      </c>
      <c r="C19" s="2" t="s">
        <v>30</v>
      </c>
      <c r="D19" s="2">
        <v>69.25</v>
      </c>
      <c r="E19" s="2">
        <v>3</v>
      </c>
      <c r="F19" s="2">
        <f t="shared" si="1"/>
        <v>207.75</v>
      </c>
      <c r="G19" s="2">
        <v>69.34</v>
      </c>
      <c r="H19" s="7">
        <f t="shared" si="5"/>
        <v>208.02</v>
      </c>
      <c r="I19" s="2">
        <v>5</v>
      </c>
      <c r="J19" s="2">
        <v>0</v>
      </c>
      <c r="L19" s="2">
        <f t="shared" si="3"/>
        <v>188.02</v>
      </c>
      <c r="M19" s="8">
        <f>L19*(Rates!C$14+Rates!C$37+Rates!C$38)</f>
        <v>1955.4080000000001</v>
      </c>
      <c r="N19" s="2">
        <f t="shared" si="4"/>
        <v>94.34</v>
      </c>
      <c r="O19" s="7">
        <f>N19*(Rates!C$34+2*Rates!C$40)</f>
        <v>863.21100000000001</v>
      </c>
      <c r="P19" s="2">
        <f>J19*Rates!$C$46</f>
        <v>0</v>
      </c>
      <c r="Q19" s="2" t="s">
        <v>33</v>
      </c>
      <c r="R19" s="13">
        <f t="shared" si="2"/>
        <v>69.25</v>
      </c>
      <c r="S19" s="7">
        <f>D19*(Rates!$C$4+Rates!$C$5)</f>
        <v>5454.13</v>
      </c>
      <c r="T19" s="7"/>
      <c r="U19" s="7"/>
      <c r="V19" s="17"/>
      <c r="Y19" s="8"/>
      <c r="Z19" s="8"/>
    </row>
    <row r="20" spans="1:26">
      <c r="A20" s="2" t="s">
        <v>64</v>
      </c>
      <c r="B20" s="2" t="s">
        <v>40</v>
      </c>
      <c r="C20" s="2" t="s">
        <v>30</v>
      </c>
      <c r="D20" s="2">
        <v>48.78</v>
      </c>
      <c r="E20" s="2">
        <v>3</v>
      </c>
      <c r="F20" s="2">
        <f t="shared" si="1"/>
        <v>146.34</v>
      </c>
      <c r="G20" s="2">
        <v>28.63</v>
      </c>
      <c r="H20" s="7">
        <f t="shared" si="5"/>
        <v>85.89</v>
      </c>
      <c r="I20" s="2">
        <v>2</v>
      </c>
      <c r="J20" s="2">
        <v>2</v>
      </c>
      <c r="L20" s="2">
        <f t="shared" si="3"/>
        <v>77.89</v>
      </c>
      <c r="M20" s="8">
        <f>L20*(Rates!C$14+Rates!C$37+Rates!C$38)</f>
        <v>810.05600000000004</v>
      </c>
      <c r="N20" s="2">
        <f t="shared" si="4"/>
        <v>38.629999999999995</v>
      </c>
      <c r="O20" s="7">
        <f>N20*(Rates!C$34+2*Rates!C$40)</f>
        <v>353.46449999999999</v>
      </c>
      <c r="P20" s="2">
        <f>J20*Rates!$C$46</f>
        <v>120</v>
      </c>
      <c r="R20" s="13">
        <f t="shared" si="2"/>
        <v>48.78</v>
      </c>
      <c r="S20" s="7">
        <f>D20*(Rates!$C$4+Rates!$C$5)</f>
        <v>3841.9128000000005</v>
      </c>
      <c r="T20" s="7"/>
      <c r="U20" s="7"/>
      <c r="V20" s="17"/>
      <c r="W20" s="2" t="s">
        <v>34</v>
      </c>
      <c r="Y20" s="8">
        <f>D20*Rates!$C$48</f>
        <v>487.8</v>
      </c>
      <c r="Z20" s="8">
        <f>D20*Rates!$C$51</f>
        <v>2926.8</v>
      </c>
    </row>
    <row r="21" spans="1:26">
      <c r="A21" s="2" t="s">
        <v>65</v>
      </c>
      <c r="B21" s="2" t="s">
        <v>36</v>
      </c>
      <c r="C21" s="2" t="s">
        <v>30</v>
      </c>
      <c r="D21" s="2">
        <v>65.69</v>
      </c>
      <c r="E21" s="2">
        <v>3</v>
      </c>
      <c r="F21" s="2">
        <f t="shared" si="1"/>
        <v>197.07</v>
      </c>
      <c r="G21" s="2">
        <v>36.799999999999997</v>
      </c>
      <c r="H21" s="7">
        <f t="shared" si="5"/>
        <v>110.39999999999999</v>
      </c>
      <c r="I21" s="2">
        <v>4</v>
      </c>
      <c r="J21" s="2">
        <v>4</v>
      </c>
      <c r="L21" s="2">
        <f t="shared" si="3"/>
        <v>94.399999999999991</v>
      </c>
      <c r="M21" s="8">
        <f>L21*(Rates!C$14+Rates!C$37+Rates!C$38)</f>
        <v>981.76</v>
      </c>
      <c r="N21" s="2">
        <f t="shared" si="4"/>
        <v>56.8</v>
      </c>
      <c r="O21" s="7">
        <f>N21*(Rates!C$34+2*Rates!C$40)</f>
        <v>519.72</v>
      </c>
      <c r="P21" s="2">
        <f>J21*Rates!$C$46</f>
        <v>240</v>
      </c>
      <c r="R21" s="13">
        <f t="shared" si="2"/>
        <v>65.69</v>
      </c>
      <c r="S21" s="7">
        <f>D21*(Rates!$C$4+Rates!$C$5)</f>
        <v>5173.7444000000005</v>
      </c>
      <c r="T21" s="7"/>
      <c r="U21" s="7"/>
      <c r="V21" s="17"/>
      <c r="W21" s="2" t="s">
        <v>66</v>
      </c>
      <c r="Y21" s="8"/>
      <c r="Z21" s="8"/>
    </row>
    <row r="22" spans="1:26">
      <c r="A22" s="2" t="s">
        <v>67</v>
      </c>
      <c r="B22" s="2" t="s">
        <v>36</v>
      </c>
      <c r="C22" s="2" t="s">
        <v>30</v>
      </c>
      <c r="D22" s="2">
        <v>96.52</v>
      </c>
      <c r="E22" s="2">
        <v>3</v>
      </c>
      <c r="F22" s="2">
        <f t="shared" si="1"/>
        <v>289.56</v>
      </c>
      <c r="G22" s="2">
        <v>45.48</v>
      </c>
      <c r="H22" s="7">
        <f t="shared" si="5"/>
        <v>136.44</v>
      </c>
      <c r="I22" s="2">
        <v>2</v>
      </c>
      <c r="J22" s="2">
        <v>4</v>
      </c>
      <c r="L22" s="2">
        <f t="shared" si="3"/>
        <v>128.44</v>
      </c>
      <c r="M22" s="8">
        <f>L22*(Rates!C$14+Rates!C$37+Rates!C$38)</f>
        <v>1335.7760000000001</v>
      </c>
      <c r="N22" s="2">
        <f t="shared" si="4"/>
        <v>55.48</v>
      </c>
      <c r="O22" s="7">
        <f>N22*(Rates!C$34+2*Rates!C$40)</f>
        <v>507.642</v>
      </c>
      <c r="P22" s="2">
        <f>J22*Rates!$C$46</f>
        <v>240</v>
      </c>
      <c r="R22" s="13">
        <f t="shared" si="2"/>
        <v>96.52</v>
      </c>
      <c r="S22" s="7">
        <f>D22*(Rates!$C$4+Rates!$C$5)</f>
        <v>7601.9152000000004</v>
      </c>
      <c r="T22" s="7"/>
      <c r="U22" s="7"/>
      <c r="V22" s="17"/>
      <c r="W22" s="2" t="s">
        <v>66</v>
      </c>
      <c r="Y22" s="8"/>
      <c r="Z22" s="8"/>
    </row>
    <row r="23" spans="1:26">
      <c r="A23" s="2" t="s">
        <v>68</v>
      </c>
      <c r="B23" s="2" t="s">
        <v>69</v>
      </c>
      <c r="C23" s="2" t="s">
        <v>30</v>
      </c>
      <c r="D23" s="2">
        <v>4.71</v>
      </c>
      <c r="E23" s="2">
        <v>3</v>
      </c>
      <c r="F23" s="2">
        <f t="shared" si="1"/>
        <v>14.129999999999999</v>
      </c>
      <c r="G23" s="2">
        <v>8.77</v>
      </c>
      <c r="H23" s="7">
        <f t="shared" si="5"/>
        <v>26.31</v>
      </c>
      <c r="I23" s="2">
        <v>1</v>
      </c>
      <c r="J23" s="2">
        <v>1</v>
      </c>
      <c r="L23" s="2">
        <f t="shared" si="3"/>
        <v>22.31</v>
      </c>
      <c r="M23" s="8">
        <f>L23*(Rates!C$14+Rates!C$37+Rates!C$38)</f>
        <v>232.024</v>
      </c>
      <c r="N23" s="2">
        <f t="shared" si="4"/>
        <v>13.77</v>
      </c>
      <c r="O23" s="7">
        <f>N23*(Rates!C$34+2*Rates!C$40)</f>
        <v>125.99550000000001</v>
      </c>
      <c r="P23" s="2">
        <f>J23*Rates!$C$46</f>
        <v>60</v>
      </c>
      <c r="R23" s="13" t="str">
        <f t="shared" si="2"/>
        <v/>
      </c>
      <c r="S23" s="7"/>
      <c r="T23" s="7"/>
      <c r="U23" s="7"/>
      <c r="V23" s="17"/>
      <c r="W23" s="2" t="s">
        <v>34</v>
      </c>
      <c r="Y23" s="8">
        <f>D23*Rates!$C$48</f>
        <v>47.1</v>
      </c>
      <c r="Z23" s="8">
        <f>D23*Rates!$C$51</f>
        <v>282.60000000000002</v>
      </c>
    </row>
    <row r="24" spans="1:26" hidden="1">
      <c r="A24" s="2" t="s">
        <v>70</v>
      </c>
      <c r="B24" s="2" t="s">
        <v>45</v>
      </c>
      <c r="C24" s="2" t="s">
        <v>46</v>
      </c>
      <c r="D24" s="2">
        <v>3.2</v>
      </c>
      <c r="E24" s="2">
        <v>2.5</v>
      </c>
      <c r="F24" s="2">
        <f t="shared" si="1"/>
        <v>8</v>
      </c>
      <c r="G24" s="2">
        <v>7.17</v>
      </c>
      <c r="H24" s="7">
        <f t="shared" si="5"/>
        <v>17.925000000000001</v>
      </c>
      <c r="J24" s="2">
        <v>1</v>
      </c>
      <c r="L24" s="2">
        <f t="shared" si="3"/>
        <v>17.925000000000001</v>
      </c>
      <c r="M24" s="8"/>
      <c r="P24" s="2">
        <f>J24*Rates!$C$46</f>
        <v>60</v>
      </c>
      <c r="Q24" s="2" t="s">
        <v>41</v>
      </c>
      <c r="R24" s="13" t="str">
        <f t="shared" si="2"/>
        <v/>
      </c>
      <c r="S24" s="7"/>
      <c r="T24" s="7"/>
      <c r="U24" s="7"/>
      <c r="V24" s="17"/>
      <c r="Y24" s="8"/>
      <c r="Z24" s="8"/>
    </row>
    <row r="25" spans="1:26" hidden="1">
      <c r="A25" s="2" t="s">
        <v>71</v>
      </c>
      <c r="B25" s="2" t="s">
        <v>72</v>
      </c>
      <c r="C25" s="2" t="s">
        <v>46</v>
      </c>
      <c r="D25" s="2">
        <v>10.76</v>
      </c>
      <c r="E25" s="2">
        <v>2.5</v>
      </c>
      <c r="F25" s="2">
        <f t="shared" si="1"/>
        <v>26.9</v>
      </c>
      <c r="G25" s="2">
        <v>15.56</v>
      </c>
      <c r="H25" s="7">
        <f t="shared" si="5"/>
        <v>38.9</v>
      </c>
      <c r="I25" s="2">
        <v>1</v>
      </c>
      <c r="J25" s="2">
        <v>1</v>
      </c>
      <c r="K25" s="2">
        <v>7.8</v>
      </c>
      <c r="L25" s="2">
        <f t="shared" si="3"/>
        <v>27.099999999999998</v>
      </c>
      <c r="M25" s="8"/>
      <c r="P25" s="2">
        <f>J25*Rates!$C$46</f>
        <v>60</v>
      </c>
      <c r="Q25" s="2" t="s">
        <v>41</v>
      </c>
      <c r="R25" s="13" t="str">
        <f t="shared" si="2"/>
        <v/>
      </c>
      <c r="S25" s="7"/>
      <c r="T25" s="7"/>
      <c r="U25" s="7"/>
      <c r="V25" s="17"/>
      <c r="Y25" s="8"/>
      <c r="Z25" s="8"/>
    </row>
    <row r="26" spans="1:26">
      <c r="A26" s="2" t="s">
        <v>73</v>
      </c>
      <c r="B26" s="2" t="s">
        <v>40</v>
      </c>
      <c r="C26" s="2" t="s">
        <v>30</v>
      </c>
      <c r="D26" s="2">
        <v>30.88</v>
      </c>
      <c r="E26" s="2">
        <v>3</v>
      </c>
      <c r="F26" s="2">
        <f t="shared" si="1"/>
        <v>92.64</v>
      </c>
      <c r="G26" s="2">
        <v>23.24</v>
      </c>
      <c r="H26" s="7">
        <f t="shared" si="5"/>
        <v>69.72</v>
      </c>
      <c r="I26" s="2">
        <v>2</v>
      </c>
      <c r="J26" s="2">
        <v>1</v>
      </c>
      <c r="K26" s="2">
        <v>5.2</v>
      </c>
      <c r="L26" s="2">
        <f t="shared" si="3"/>
        <v>56.519999999999996</v>
      </c>
      <c r="M26" s="8">
        <f>L26*(Rates!C$14+Rates!C$37+Rates!C$38)</f>
        <v>587.80799999999999</v>
      </c>
      <c r="N26" s="2">
        <f t="shared" si="4"/>
        <v>33.239999999999995</v>
      </c>
      <c r="O26" s="7">
        <f>N26*(Rates!C$34+2*Rates!C$40)</f>
        <v>304.14599999999996</v>
      </c>
      <c r="P26" s="2">
        <f>J26*Rates!$C$46</f>
        <v>60</v>
      </c>
      <c r="Q26" s="2" t="s">
        <v>33</v>
      </c>
      <c r="R26" s="13">
        <f t="shared" si="2"/>
        <v>30.88</v>
      </c>
      <c r="S26" s="7">
        <f>D26*(Rates!$C$4+Rates!$C$5)</f>
        <v>2432.1088</v>
      </c>
      <c r="T26" s="7"/>
      <c r="U26" s="7"/>
      <c r="V26" s="17"/>
      <c r="W26" s="2" t="s">
        <v>34</v>
      </c>
      <c r="Y26" s="8">
        <f>D26*Rates!$C$48</f>
        <v>308.8</v>
      </c>
      <c r="Z26" s="8">
        <f>D26*Rates!$C$51</f>
        <v>1852.8</v>
      </c>
    </row>
    <row r="27" spans="1:26">
      <c r="A27" s="2" t="s">
        <v>74</v>
      </c>
      <c r="B27" s="2" t="s">
        <v>36</v>
      </c>
      <c r="C27" s="2" t="s">
        <v>30</v>
      </c>
      <c r="D27" s="2">
        <v>13.42</v>
      </c>
      <c r="E27" s="2">
        <v>3</v>
      </c>
      <c r="F27" s="2">
        <f t="shared" si="1"/>
        <v>40.26</v>
      </c>
      <c r="G27" s="2">
        <v>16.079999999999998</v>
      </c>
      <c r="H27" s="7">
        <f t="shared" si="5"/>
        <v>48.239999999999995</v>
      </c>
      <c r="I27" s="2">
        <v>1</v>
      </c>
      <c r="J27" s="2">
        <v>1</v>
      </c>
      <c r="K27" s="2">
        <v>2.6</v>
      </c>
      <c r="L27" s="2">
        <f t="shared" si="3"/>
        <v>41.639999999999993</v>
      </c>
      <c r="M27" s="8">
        <f>L27*(Rates!C$14+Rates!C$37+Rates!C$38)</f>
        <v>433.05599999999993</v>
      </c>
      <c r="N27" s="2">
        <f t="shared" si="4"/>
        <v>21.08</v>
      </c>
      <c r="O27" s="7">
        <f>N27*(Rates!C$34+2*Rates!C$40)</f>
        <v>192.88200000000001</v>
      </c>
      <c r="P27" s="2">
        <f>J27*Rates!$C$46</f>
        <v>60</v>
      </c>
      <c r="Q27" s="2" t="s">
        <v>33</v>
      </c>
      <c r="R27" s="13">
        <f t="shared" si="2"/>
        <v>13.42</v>
      </c>
      <c r="S27" s="7">
        <f>D27*(Rates!$C$4+Rates!$C$5)</f>
        <v>1056.9592</v>
      </c>
      <c r="T27" s="7"/>
      <c r="U27" s="7"/>
      <c r="V27" s="17"/>
      <c r="W27" s="2" t="s">
        <v>34</v>
      </c>
      <c r="Y27" s="8">
        <f>D27*Rates!$C$48</f>
        <v>134.19999999999999</v>
      </c>
      <c r="Z27" s="8">
        <f>D27*Rates!$C$51</f>
        <v>805.2</v>
      </c>
    </row>
    <row r="28" spans="1:26">
      <c r="A28" s="2" t="s">
        <v>75</v>
      </c>
      <c r="B28" s="2" t="s">
        <v>36</v>
      </c>
      <c r="C28" s="2" t="s">
        <v>30</v>
      </c>
      <c r="D28" s="2">
        <v>25.13</v>
      </c>
      <c r="E28" s="2">
        <v>3</v>
      </c>
      <c r="F28" s="2">
        <f t="shared" si="1"/>
        <v>75.39</v>
      </c>
      <c r="G28" s="2">
        <v>20.21</v>
      </c>
      <c r="H28" s="7">
        <f t="shared" si="5"/>
        <v>60.63</v>
      </c>
      <c r="I28" s="2">
        <v>1</v>
      </c>
      <c r="J28" s="2">
        <v>1</v>
      </c>
      <c r="K28" s="2">
        <v>6.1</v>
      </c>
      <c r="L28" s="2">
        <f t="shared" si="3"/>
        <v>50.53</v>
      </c>
      <c r="M28" s="8">
        <f>L28*(Rates!C$14+Rates!C$37+Rates!C$38)</f>
        <v>525.51200000000006</v>
      </c>
      <c r="N28" s="2">
        <f t="shared" si="4"/>
        <v>25.21</v>
      </c>
      <c r="O28" s="7">
        <f>N28*(Rates!C$34+2*Rates!C$40)</f>
        <v>230.67150000000001</v>
      </c>
      <c r="P28" s="2">
        <f>J28*Rates!$C$46</f>
        <v>60</v>
      </c>
      <c r="Q28" s="2" t="s">
        <v>33</v>
      </c>
      <c r="R28" s="13">
        <f t="shared" si="2"/>
        <v>25.13</v>
      </c>
      <c r="S28" s="7">
        <f>D28*(Rates!$C$4+Rates!$C$5)</f>
        <v>1979.2388000000001</v>
      </c>
      <c r="T28" s="7"/>
      <c r="U28" s="7"/>
      <c r="V28" s="17"/>
      <c r="W28" s="2" t="s">
        <v>34</v>
      </c>
      <c r="Y28" s="8">
        <f>D28*Rates!$C$48</f>
        <v>251.29999999999998</v>
      </c>
      <c r="Z28" s="8">
        <f>D28*Rates!$C$51</f>
        <v>1507.8</v>
      </c>
    </row>
    <row r="29" spans="1:26">
      <c r="A29" s="2" t="s">
        <v>76</v>
      </c>
      <c r="B29" s="2" t="s">
        <v>36</v>
      </c>
      <c r="C29" s="2" t="s">
        <v>30</v>
      </c>
      <c r="D29" s="2">
        <v>13.37</v>
      </c>
      <c r="E29" s="2">
        <v>3</v>
      </c>
      <c r="F29" s="2">
        <f t="shared" si="1"/>
        <v>40.11</v>
      </c>
      <c r="G29" s="2">
        <v>16.05</v>
      </c>
      <c r="H29" s="7">
        <f t="shared" si="5"/>
        <v>48.150000000000006</v>
      </c>
      <c r="I29" s="2">
        <v>1</v>
      </c>
      <c r="J29" s="2">
        <v>1</v>
      </c>
      <c r="K29" s="2">
        <v>2.6</v>
      </c>
      <c r="L29" s="2">
        <f t="shared" si="3"/>
        <v>41.550000000000004</v>
      </c>
      <c r="M29" s="8">
        <f>L29*(Rates!C$14+Rates!C$37+Rates!C$38)</f>
        <v>432.12000000000006</v>
      </c>
      <c r="N29" s="2">
        <f t="shared" si="4"/>
        <v>21.05</v>
      </c>
      <c r="O29" s="7">
        <f>N29*(Rates!C$34+2*Rates!C$40)</f>
        <v>192.60750000000002</v>
      </c>
      <c r="P29" s="2">
        <f>J29*Rates!$C$46</f>
        <v>60</v>
      </c>
      <c r="Q29" s="2" t="s">
        <v>33</v>
      </c>
      <c r="R29" s="13">
        <f t="shared" si="2"/>
        <v>13.37</v>
      </c>
      <c r="S29" s="7">
        <f>D29*(Rates!$C$4+Rates!$C$5)</f>
        <v>1053.0211999999999</v>
      </c>
      <c r="T29" s="7"/>
      <c r="U29" s="7"/>
      <c r="V29" s="17"/>
      <c r="W29" s="2" t="s">
        <v>56</v>
      </c>
      <c r="Y29" s="8"/>
      <c r="Z29" s="8"/>
    </row>
    <row r="30" spans="1:26">
      <c r="A30" s="2" t="s">
        <v>77</v>
      </c>
      <c r="B30" s="2" t="s">
        <v>78</v>
      </c>
      <c r="C30" s="2" t="s">
        <v>30</v>
      </c>
      <c r="D30" s="2">
        <v>16.21</v>
      </c>
      <c r="E30" s="2">
        <v>3</v>
      </c>
      <c r="F30" s="2">
        <f t="shared" si="1"/>
        <v>48.63</v>
      </c>
      <c r="G30" s="2">
        <v>17.670000000000002</v>
      </c>
      <c r="H30" s="7">
        <f t="shared" si="5"/>
        <v>53.010000000000005</v>
      </c>
      <c r="I30" s="2">
        <v>5</v>
      </c>
      <c r="J30" s="2">
        <v>3</v>
      </c>
      <c r="L30" s="2">
        <f t="shared" si="3"/>
        <v>33.010000000000005</v>
      </c>
      <c r="M30" s="8">
        <f>L30*(Rates!C$14+Rates!C$37+Rates!C$38)</f>
        <v>343.30400000000009</v>
      </c>
      <c r="N30" s="2">
        <f t="shared" si="4"/>
        <v>42.67</v>
      </c>
      <c r="O30" s="7">
        <f>N30*(Rates!C$34+2*Rates!C$40)</f>
        <v>390.43050000000005</v>
      </c>
      <c r="P30" s="2">
        <f>J30*Rates!$C$46</f>
        <v>180</v>
      </c>
      <c r="Q30" s="2" t="s">
        <v>33</v>
      </c>
      <c r="R30" s="13">
        <f t="shared" si="2"/>
        <v>16.21</v>
      </c>
      <c r="S30" s="7">
        <f>D30*(Rates!$C$4+Rates!$C$5)</f>
        <v>1276.6996000000001</v>
      </c>
      <c r="T30" s="7"/>
      <c r="U30" s="7"/>
      <c r="V30" s="17"/>
      <c r="W30" s="2" t="s">
        <v>34</v>
      </c>
      <c r="Y30" s="8">
        <f>D30*Rates!$C$48</f>
        <v>162.10000000000002</v>
      </c>
      <c r="Z30" s="8">
        <f>D30*Rates!$C$51</f>
        <v>972.6</v>
      </c>
    </row>
    <row r="31" spans="1:26" hidden="1">
      <c r="A31" s="2" t="s">
        <v>79</v>
      </c>
      <c r="B31" s="2" t="s">
        <v>80</v>
      </c>
      <c r="C31" s="2" t="s">
        <v>46</v>
      </c>
      <c r="D31" s="2">
        <v>1.78</v>
      </c>
      <c r="F31" s="2">
        <f t="shared" si="1"/>
        <v>0</v>
      </c>
      <c r="H31" s="7">
        <f t="shared" si="5"/>
        <v>0</v>
      </c>
      <c r="L31" s="2">
        <f t="shared" si="3"/>
        <v>0</v>
      </c>
      <c r="M31" s="8">
        <f>L31*(Rates!C$14+Rates!C$37+Rates!C$38)</f>
        <v>0</v>
      </c>
      <c r="N31" s="2">
        <f t="shared" si="4"/>
        <v>0</v>
      </c>
      <c r="P31" s="2">
        <f>J31*Rates!$C$46</f>
        <v>0</v>
      </c>
      <c r="R31" s="13" t="str">
        <f t="shared" si="2"/>
        <v/>
      </c>
      <c r="S31" s="7"/>
      <c r="T31" s="7"/>
      <c r="U31" s="7"/>
      <c r="V31" s="17"/>
      <c r="Y31" s="8"/>
      <c r="Z31" s="8"/>
    </row>
    <row r="32" spans="1:26" hidden="1">
      <c r="A32" s="2" t="s">
        <v>81</v>
      </c>
      <c r="B32" s="2" t="s">
        <v>80</v>
      </c>
      <c r="C32" s="2" t="s">
        <v>46</v>
      </c>
      <c r="D32" s="2">
        <v>1.55</v>
      </c>
      <c r="F32" s="2">
        <f t="shared" si="1"/>
        <v>0</v>
      </c>
      <c r="H32" s="7">
        <f t="shared" si="5"/>
        <v>0</v>
      </c>
      <c r="L32" s="2">
        <f t="shared" si="3"/>
        <v>0</v>
      </c>
      <c r="M32" s="8">
        <f>L32*(Rates!C$14+Rates!C$37+Rates!C$38)</f>
        <v>0</v>
      </c>
      <c r="N32" s="2">
        <f t="shared" si="4"/>
        <v>0</v>
      </c>
      <c r="P32" s="2">
        <f>J32*Rates!$C$46</f>
        <v>0</v>
      </c>
      <c r="R32" s="13" t="str">
        <f t="shared" si="2"/>
        <v/>
      </c>
      <c r="S32" s="7"/>
      <c r="T32" s="7"/>
      <c r="U32" s="7"/>
      <c r="V32" s="17"/>
      <c r="Y32" s="8"/>
      <c r="Z32" s="8"/>
    </row>
    <row r="33" spans="1:26">
      <c r="A33" s="2" t="s">
        <v>82</v>
      </c>
      <c r="B33" s="2" t="s">
        <v>62</v>
      </c>
      <c r="C33" s="2" t="s">
        <v>30</v>
      </c>
      <c r="D33" s="2">
        <v>28.7</v>
      </c>
      <c r="E33" s="2">
        <v>3</v>
      </c>
      <c r="F33" s="2">
        <f t="shared" si="1"/>
        <v>86.1</v>
      </c>
      <c r="G33" s="2">
        <v>35.950000000000003</v>
      </c>
      <c r="H33" s="7">
        <f t="shared" si="5"/>
        <v>107.85000000000001</v>
      </c>
      <c r="I33" s="2">
        <v>10</v>
      </c>
      <c r="J33" s="2">
        <v>2</v>
      </c>
      <c r="K33" s="2">
        <v>0</v>
      </c>
      <c r="L33" s="2">
        <f t="shared" si="3"/>
        <v>67.850000000000009</v>
      </c>
      <c r="M33" s="8">
        <f>L33*(Rates!C$14+Rates!C$37+Rates!C$38)</f>
        <v>705.6400000000001</v>
      </c>
      <c r="N33" s="2">
        <f t="shared" si="4"/>
        <v>85.95</v>
      </c>
      <c r="O33" s="7">
        <f>N33*(Rates!C$34+2*Rates!C$40)</f>
        <v>786.44250000000011</v>
      </c>
      <c r="P33" s="2">
        <f>J33*Rates!$C$46</f>
        <v>120</v>
      </c>
      <c r="Q33" s="2" t="s">
        <v>33</v>
      </c>
      <c r="R33" s="13">
        <f t="shared" si="2"/>
        <v>28.7</v>
      </c>
      <c r="S33" s="7">
        <f>D33*(Rates!$C$4+Rates!$C$5)</f>
        <v>2260.4120000000003</v>
      </c>
      <c r="T33" s="7"/>
      <c r="U33" s="7"/>
      <c r="V33" s="17"/>
      <c r="W33" s="2" t="s">
        <v>34</v>
      </c>
      <c r="Y33" s="8">
        <f>D33*Rates!$C$48</f>
        <v>287</v>
      </c>
      <c r="Z33" s="8">
        <f>D33*Rates!$C$51</f>
        <v>1722</v>
      </c>
    </row>
    <row r="34" spans="1:26">
      <c r="A34" s="2" t="s">
        <v>83</v>
      </c>
      <c r="B34" s="2" t="s">
        <v>40</v>
      </c>
      <c r="C34" s="2" t="s">
        <v>30</v>
      </c>
      <c r="D34" s="2">
        <v>30.73</v>
      </c>
      <c r="E34" s="2">
        <v>3.2</v>
      </c>
      <c r="F34" s="2">
        <f t="shared" si="1"/>
        <v>98.336000000000013</v>
      </c>
      <c r="G34" s="2">
        <v>22.79</v>
      </c>
      <c r="H34" s="7">
        <f t="shared" si="5"/>
        <v>72.927999999999997</v>
      </c>
      <c r="I34" s="2">
        <v>2</v>
      </c>
      <c r="J34" s="2">
        <v>1</v>
      </c>
      <c r="L34" s="2">
        <f t="shared" si="3"/>
        <v>64.927999999999997</v>
      </c>
      <c r="M34" s="8">
        <f>L34*(Rates!C$14+Rates!C$37+Rates!C$38)</f>
        <v>675.25120000000004</v>
      </c>
      <c r="N34" s="2">
        <f t="shared" si="4"/>
        <v>32.79</v>
      </c>
      <c r="O34" s="7">
        <f>N34*(Rates!C$34+2*Rates!C$40)</f>
        <v>300.02850000000001</v>
      </c>
      <c r="P34" s="2">
        <f>J34*Rates!$C$46</f>
        <v>60</v>
      </c>
      <c r="Q34" s="2" t="s">
        <v>33</v>
      </c>
      <c r="R34" s="13">
        <f t="shared" si="2"/>
        <v>30.73</v>
      </c>
      <c r="S34" s="7">
        <f>D34*(Rates!$C$4+Rates!$C$5)</f>
        <v>2420.2948000000001</v>
      </c>
      <c r="T34" s="7"/>
      <c r="U34" s="7"/>
      <c r="V34" s="17"/>
      <c r="W34" s="2" t="s">
        <v>34</v>
      </c>
      <c r="Y34" s="8">
        <f>D34*Rates!$C$48</f>
        <v>307.3</v>
      </c>
      <c r="Z34" s="8">
        <f>D34*Rates!$C$51</f>
        <v>1843.8</v>
      </c>
    </row>
    <row r="35" spans="1:26">
      <c r="A35" s="2" t="s">
        <v>84</v>
      </c>
      <c r="B35" s="2" t="s">
        <v>40</v>
      </c>
      <c r="C35" s="2" t="s">
        <v>30</v>
      </c>
      <c r="D35" s="2">
        <v>48.66</v>
      </c>
      <c r="E35" s="2">
        <v>3.2</v>
      </c>
      <c r="F35" s="2">
        <f t="shared" si="1"/>
        <v>155.71199999999999</v>
      </c>
      <c r="G35" s="2">
        <v>28.58</v>
      </c>
      <c r="H35" s="7">
        <f t="shared" si="5"/>
        <v>91.456000000000003</v>
      </c>
      <c r="I35" s="2">
        <v>2</v>
      </c>
      <c r="J35" s="2">
        <v>2</v>
      </c>
      <c r="L35" s="2">
        <f t="shared" si="3"/>
        <v>83.456000000000003</v>
      </c>
      <c r="M35" s="8">
        <f>L35*(Rates!C$14+Rates!C$37+Rates!C$38)</f>
        <v>867.94240000000002</v>
      </c>
      <c r="N35" s="2">
        <f t="shared" si="4"/>
        <v>38.58</v>
      </c>
      <c r="O35" s="7">
        <f>N35*(Rates!C$34+2*Rates!C$40)</f>
        <v>353.00700000000001</v>
      </c>
      <c r="P35" s="2">
        <f>J35*Rates!$C$46</f>
        <v>120</v>
      </c>
      <c r="Q35" s="2" t="s">
        <v>33</v>
      </c>
      <c r="R35" s="13">
        <f t="shared" si="2"/>
        <v>48.66</v>
      </c>
      <c r="S35" s="7">
        <f>D35*(Rates!$C$4+Rates!$C$5)</f>
        <v>3832.4616000000001</v>
      </c>
      <c r="T35" s="7"/>
      <c r="U35" s="7"/>
      <c r="V35" s="17"/>
      <c r="W35" s="2" t="s">
        <v>34</v>
      </c>
      <c r="Y35" s="8">
        <f>D35*Rates!$C$48</f>
        <v>486.59999999999997</v>
      </c>
      <c r="Z35" s="8">
        <f>D35*Rates!$C$51</f>
        <v>2919.6</v>
      </c>
    </row>
    <row r="36" spans="1:26">
      <c r="A36" s="2" t="s">
        <v>85</v>
      </c>
      <c r="B36" s="2" t="s">
        <v>86</v>
      </c>
      <c r="C36" s="2" t="s">
        <v>30</v>
      </c>
      <c r="D36" s="2">
        <v>15.25</v>
      </c>
      <c r="E36" s="2">
        <v>3.2</v>
      </c>
      <c r="F36" s="2">
        <f t="shared" si="1"/>
        <v>48.800000000000004</v>
      </c>
      <c r="G36" s="2">
        <v>15.88</v>
      </c>
      <c r="H36" s="7">
        <f t="shared" si="5"/>
        <v>50.816000000000003</v>
      </c>
      <c r="I36" s="2">
        <v>2</v>
      </c>
      <c r="J36" s="2">
        <v>2</v>
      </c>
      <c r="L36" s="2">
        <f t="shared" si="3"/>
        <v>42.816000000000003</v>
      </c>
      <c r="M36" s="8">
        <f>L36*(Rates!C$14+Rates!C$37+Rates!C$38)</f>
        <v>445.28640000000001</v>
      </c>
      <c r="N36" s="2">
        <f t="shared" si="4"/>
        <v>25.880000000000003</v>
      </c>
      <c r="O36" s="7">
        <f>N36*(Rates!C$34+2*Rates!C$40)</f>
        <v>236.80200000000002</v>
      </c>
      <c r="P36" s="2">
        <f>J36*Rates!$C$46</f>
        <v>120</v>
      </c>
      <c r="Q36" s="2" t="s">
        <v>33</v>
      </c>
      <c r="R36" s="13">
        <f t="shared" si="2"/>
        <v>15.25</v>
      </c>
      <c r="S36" s="7">
        <f>D36*(Rates!$C$4+Rates!$C$5)</f>
        <v>1201.0900000000001</v>
      </c>
      <c r="T36" s="7"/>
      <c r="U36" s="7"/>
      <c r="V36" s="17"/>
      <c r="W36" s="2" t="s">
        <v>56</v>
      </c>
      <c r="Y36" s="8"/>
      <c r="Z36" s="8"/>
    </row>
    <row r="37" spans="1:26">
      <c r="A37" s="2" t="s">
        <v>87</v>
      </c>
      <c r="B37" s="2" t="s">
        <v>40</v>
      </c>
      <c r="C37" s="2" t="s">
        <v>30</v>
      </c>
      <c r="D37" s="2">
        <v>49.24</v>
      </c>
      <c r="E37" s="2">
        <v>3.2</v>
      </c>
      <c r="F37" s="2">
        <f t="shared" si="1"/>
        <v>157.56800000000001</v>
      </c>
      <c r="G37" s="2">
        <v>28.6</v>
      </c>
      <c r="H37" s="7">
        <f t="shared" si="5"/>
        <v>91.52000000000001</v>
      </c>
      <c r="I37" s="2">
        <v>1</v>
      </c>
      <c r="J37" s="2">
        <v>1</v>
      </c>
      <c r="L37" s="2">
        <f t="shared" si="3"/>
        <v>87.52000000000001</v>
      </c>
      <c r="M37" s="8">
        <f>L37*(Rates!C$14+Rates!C$37+Rates!C$38)</f>
        <v>910.20800000000008</v>
      </c>
      <c r="N37" s="2">
        <f t="shared" si="4"/>
        <v>33.6</v>
      </c>
      <c r="O37" s="7">
        <f>N37*(Rates!C$34+2*Rates!C$40)</f>
        <v>307.44</v>
      </c>
      <c r="P37" s="2">
        <f>J37*Rates!$C$46</f>
        <v>60</v>
      </c>
      <c r="Q37" s="2" t="s">
        <v>33</v>
      </c>
      <c r="R37" s="13">
        <f t="shared" si="2"/>
        <v>49.24</v>
      </c>
      <c r="S37" s="7">
        <f>D37*(Rates!$C$4+Rates!$C$5)</f>
        <v>3878.1424000000006</v>
      </c>
      <c r="T37" s="7"/>
      <c r="U37" s="7"/>
      <c r="V37" s="17"/>
      <c r="W37" s="2" t="s">
        <v>34</v>
      </c>
      <c r="Y37" s="8">
        <f>D37*Rates!$C$48</f>
        <v>492.40000000000003</v>
      </c>
      <c r="Z37" s="8">
        <f>D37*Rates!$C$51</f>
        <v>2954.4</v>
      </c>
    </row>
    <row r="38" spans="1:26" hidden="1">
      <c r="A38" s="2" t="s">
        <v>88</v>
      </c>
      <c r="B38" s="2" t="s">
        <v>45</v>
      </c>
      <c r="C38" s="2" t="s">
        <v>46</v>
      </c>
      <c r="D38" s="2">
        <v>19.87</v>
      </c>
      <c r="E38" s="2">
        <v>2.5</v>
      </c>
      <c r="F38" s="2">
        <f t="shared" si="1"/>
        <v>49.675000000000004</v>
      </c>
      <c r="G38" s="2">
        <v>36.24</v>
      </c>
      <c r="H38" s="7">
        <f t="shared" si="5"/>
        <v>90.600000000000009</v>
      </c>
      <c r="I38" s="2">
        <v>1</v>
      </c>
      <c r="J38" s="2">
        <v>1</v>
      </c>
      <c r="L38" s="2">
        <f t="shared" si="3"/>
        <v>86.600000000000009</v>
      </c>
      <c r="M38" s="8"/>
      <c r="P38" s="2">
        <f>J38*Rates!$C$46</f>
        <v>60</v>
      </c>
      <c r="R38" s="13" t="str">
        <f t="shared" si="2"/>
        <v/>
      </c>
      <c r="S38" s="7"/>
      <c r="T38" s="7"/>
      <c r="U38" s="7"/>
      <c r="V38" s="17"/>
      <c r="Y38" s="8"/>
      <c r="Z38" s="8"/>
    </row>
    <row r="39" spans="1:26">
      <c r="A39" s="2" t="s">
        <v>89</v>
      </c>
      <c r="B39" s="2" t="s">
        <v>54</v>
      </c>
      <c r="C39" s="2" t="s">
        <v>30</v>
      </c>
      <c r="D39" s="2">
        <v>3.37</v>
      </c>
      <c r="E39" s="2">
        <v>2.5</v>
      </c>
      <c r="F39" s="2">
        <f t="shared" si="1"/>
        <v>8.4250000000000007</v>
      </c>
      <c r="G39" s="2">
        <v>7.62</v>
      </c>
      <c r="H39" s="7">
        <f t="shared" si="5"/>
        <v>19.05</v>
      </c>
      <c r="I39" s="2">
        <v>2</v>
      </c>
      <c r="J39" s="2">
        <v>1</v>
      </c>
      <c r="L39" s="2">
        <f t="shared" si="3"/>
        <v>11.05</v>
      </c>
      <c r="M39" s="8">
        <f>L39*(Rates!C$14+Rates!C$37+Rates!C$38)</f>
        <v>114.92000000000002</v>
      </c>
      <c r="N39" s="2">
        <f t="shared" si="4"/>
        <v>17.62</v>
      </c>
      <c r="O39" s="7">
        <f>N39*(Rates!C$34+2*Rates!C$40)</f>
        <v>161.22300000000001</v>
      </c>
      <c r="P39" s="2">
        <f>J39*Rates!$C$46</f>
        <v>60</v>
      </c>
      <c r="R39" s="13" t="str">
        <f t="shared" si="2"/>
        <v/>
      </c>
      <c r="S39" s="7"/>
      <c r="T39" s="7"/>
      <c r="U39" s="7"/>
      <c r="V39" s="17"/>
      <c r="W39" s="2" t="s">
        <v>49</v>
      </c>
      <c r="Y39" s="8"/>
      <c r="Z39" s="8"/>
    </row>
    <row r="40" spans="1:26">
      <c r="A40" s="2" t="s">
        <v>90</v>
      </c>
      <c r="B40" s="2" t="s">
        <v>62</v>
      </c>
      <c r="C40" s="2" t="s">
        <v>30</v>
      </c>
      <c r="D40" s="2">
        <v>30.4</v>
      </c>
      <c r="E40" s="2">
        <v>3.2</v>
      </c>
      <c r="F40" s="2">
        <f t="shared" si="1"/>
        <v>97.28</v>
      </c>
      <c r="G40" s="2">
        <v>35.96</v>
      </c>
      <c r="H40" s="7">
        <f t="shared" si="5"/>
        <v>115.072</v>
      </c>
      <c r="I40" s="2">
        <v>8</v>
      </c>
      <c r="J40" s="2">
        <v>3</v>
      </c>
      <c r="L40" s="2">
        <f t="shared" si="3"/>
        <v>83.072000000000003</v>
      </c>
      <c r="M40" s="8">
        <f>L40*(Rates!C$14+Rates!C$37+Rates!C$38)</f>
        <v>863.94880000000001</v>
      </c>
      <c r="N40" s="2">
        <f t="shared" si="4"/>
        <v>75.960000000000008</v>
      </c>
      <c r="O40" s="7">
        <f>N40*(Rates!C$34+2*Rates!C$40)</f>
        <v>695.03400000000011</v>
      </c>
      <c r="P40" s="2">
        <f>J40*Rates!$C$46</f>
        <v>180</v>
      </c>
      <c r="Q40" s="2" t="s">
        <v>33</v>
      </c>
      <c r="R40" s="13">
        <f t="shared" si="2"/>
        <v>30.4</v>
      </c>
      <c r="S40" s="7">
        <f>D40*(Rates!$C$4+Rates!$C$5)</f>
        <v>2394.3040000000001</v>
      </c>
      <c r="T40" s="7"/>
      <c r="U40" s="7"/>
      <c r="V40" s="17"/>
      <c r="W40" s="2" t="s">
        <v>34</v>
      </c>
      <c r="Y40" s="8">
        <f>D40*Rates!$C$48</f>
        <v>304</v>
      </c>
      <c r="Z40" s="8">
        <f>D40*Rates!$C$51</f>
        <v>1824</v>
      </c>
    </row>
    <row r="41" spans="1:26">
      <c r="A41" s="2" t="s">
        <v>91</v>
      </c>
      <c r="B41" s="2" t="s">
        <v>29</v>
      </c>
      <c r="C41" s="2" t="s">
        <v>30</v>
      </c>
      <c r="D41" s="2">
        <v>23.85</v>
      </c>
      <c r="E41" s="2">
        <v>3.2</v>
      </c>
      <c r="F41" s="2">
        <f t="shared" si="1"/>
        <v>76.320000000000007</v>
      </c>
      <c r="G41" s="2">
        <v>20.41</v>
      </c>
      <c r="H41" s="7">
        <f t="shared" si="5"/>
        <v>65.311999999999998</v>
      </c>
      <c r="I41" s="2">
        <v>2</v>
      </c>
      <c r="J41" s="2">
        <v>0</v>
      </c>
      <c r="L41" s="2">
        <f t="shared" si="3"/>
        <v>57.311999999999998</v>
      </c>
      <c r="M41" s="8">
        <f>L41*(Rates!C$14+Rates!C$37+Rates!C$38)</f>
        <v>596.04480000000001</v>
      </c>
      <c r="N41" s="2">
        <f t="shared" si="4"/>
        <v>30.41</v>
      </c>
      <c r="O41" s="7">
        <f>N41*(Rates!C$34+2*Rates!C$40)</f>
        <v>278.25150000000002</v>
      </c>
      <c r="P41" s="2">
        <f>J41*Rates!$C$46</f>
        <v>0</v>
      </c>
      <c r="Q41" s="2" t="s">
        <v>33</v>
      </c>
      <c r="R41" s="13">
        <f t="shared" si="2"/>
        <v>23.85</v>
      </c>
      <c r="S41" s="7">
        <f>D41*(Rates!$C$4+Rates!$C$5)</f>
        <v>1878.4260000000002</v>
      </c>
      <c r="T41" s="7"/>
      <c r="U41" s="7"/>
      <c r="V41" s="17"/>
      <c r="W41" s="2" t="s">
        <v>34</v>
      </c>
      <c r="Y41" s="8">
        <f>D41*Rates!$C$48</f>
        <v>238.5</v>
      </c>
      <c r="Z41" s="8">
        <f>D41*Rates!$C$51</f>
        <v>1431</v>
      </c>
    </row>
    <row r="42" spans="1:26">
      <c r="A42" s="2" t="s">
        <v>92</v>
      </c>
      <c r="B42" s="2" t="s">
        <v>40</v>
      </c>
      <c r="C42" s="2" t="s">
        <v>30</v>
      </c>
      <c r="D42" s="2">
        <v>56.61</v>
      </c>
      <c r="E42" s="2">
        <v>3.2</v>
      </c>
      <c r="F42" s="2">
        <f t="shared" si="1"/>
        <v>181.15200000000002</v>
      </c>
      <c r="G42" s="2">
        <v>31.42</v>
      </c>
      <c r="H42" s="7">
        <f t="shared" si="5"/>
        <v>100.54400000000001</v>
      </c>
      <c r="I42" s="2">
        <v>2</v>
      </c>
      <c r="J42" s="2">
        <v>2</v>
      </c>
      <c r="L42" s="2">
        <f t="shared" si="3"/>
        <v>92.544000000000011</v>
      </c>
      <c r="M42" s="8">
        <f>L42*(Rates!C$14+Rates!C$37+Rates!C$38)</f>
        <v>962.45760000000018</v>
      </c>
      <c r="N42" s="2">
        <f t="shared" si="4"/>
        <v>41.42</v>
      </c>
      <c r="O42" s="7">
        <f>N42*(Rates!C$34+2*Rates!C$40)</f>
        <v>378.99300000000005</v>
      </c>
      <c r="P42" s="2">
        <f>J42*Rates!$C$46</f>
        <v>120</v>
      </c>
      <c r="Q42" s="2" t="s">
        <v>33</v>
      </c>
      <c r="R42" s="13">
        <f t="shared" si="2"/>
        <v>56.61</v>
      </c>
      <c r="S42" s="7">
        <f>D42*(Rates!$C$4+Rates!$C$5)</f>
        <v>4458.6036000000004</v>
      </c>
      <c r="T42" s="7"/>
      <c r="U42" s="7"/>
      <c r="V42" s="17"/>
      <c r="W42" s="2" t="s">
        <v>34</v>
      </c>
      <c r="Y42" s="8">
        <f>D42*Rates!$C$48</f>
        <v>566.1</v>
      </c>
      <c r="Z42" s="8">
        <f>D42*Rates!$C$51</f>
        <v>3396.6</v>
      </c>
    </row>
    <row r="43" spans="1:26">
      <c r="A43" s="2" t="s">
        <v>93</v>
      </c>
      <c r="B43" s="2" t="s">
        <v>94</v>
      </c>
      <c r="C43" s="2" t="s">
        <v>30</v>
      </c>
      <c r="D43" s="2">
        <v>29.14</v>
      </c>
      <c r="E43" s="2">
        <v>3.2</v>
      </c>
      <c r="F43" s="2">
        <f t="shared" si="1"/>
        <v>93.248000000000005</v>
      </c>
      <c r="G43" s="2">
        <v>28.39</v>
      </c>
      <c r="H43" s="7">
        <f t="shared" si="5"/>
        <v>90.848000000000013</v>
      </c>
      <c r="I43" s="2">
        <v>5</v>
      </c>
      <c r="J43" s="2">
        <v>2</v>
      </c>
      <c r="L43" s="2">
        <f t="shared" si="3"/>
        <v>70.848000000000013</v>
      </c>
      <c r="M43" s="8">
        <f>L43*(Rates!C$14+Rates!C$37+Rates!C$38)</f>
        <v>736.81920000000014</v>
      </c>
      <c r="N43" s="2">
        <f t="shared" si="4"/>
        <v>53.39</v>
      </c>
      <c r="O43" s="7">
        <f>N43*(Rates!C$34+2*Rates!C$40)</f>
        <v>488.51850000000002</v>
      </c>
      <c r="P43" s="2">
        <f>J43*Rates!$C$46</f>
        <v>120</v>
      </c>
      <c r="Q43" s="2" t="s">
        <v>33</v>
      </c>
      <c r="R43" s="13">
        <f t="shared" si="2"/>
        <v>29.14</v>
      </c>
      <c r="S43" s="7">
        <f>D43*(Rates!$C$4+Rates!$C$5)</f>
        <v>2295.0664000000002</v>
      </c>
      <c r="T43" s="7"/>
      <c r="U43" s="7"/>
      <c r="V43" s="17"/>
      <c r="W43" s="2" t="s">
        <v>34</v>
      </c>
      <c r="Y43" s="8">
        <f>D43*Rates!$C$48</f>
        <v>291.39999999999998</v>
      </c>
      <c r="Z43" s="8">
        <f>D43*Rates!$C$51</f>
        <v>1748.4</v>
      </c>
    </row>
    <row r="44" spans="1:26">
      <c r="A44" s="2" t="s">
        <v>95</v>
      </c>
      <c r="B44" s="2" t="s">
        <v>69</v>
      </c>
      <c r="C44" s="2" t="s">
        <v>30</v>
      </c>
      <c r="D44" s="2">
        <v>4.47</v>
      </c>
      <c r="E44" s="2">
        <v>2.5</v>
      </c>
      <c r="F44" s="2">
        <f t="shared" si="1"/>
        <v>11.174999999999999</v>
      </c>
      <c r="G44" s="2">
        <v>9.32</v>
      </c>
      <c r="H44" s="7">
        <f t="shared" si="5"/>
        <v>23.3</v>
      </c>
      <c r="I44" s="2">
        <v>3</v>
      </c>
      <c r="J44" s="2">
        <v>1</v>
      </c>
      <c r="L44" s="2">
        <f t="shared" si="3"/>
        <v>11.3</v>
      </c>
      <c r="M44" s="8">
        <f>L44*(Rates!C$14+Rates!C$37+Rates!C$38)</f>
        <v>117.52000000000001</v>
      </c>
      <c r="N44" s="2">
        <f t="shared" si="4"/>
        <v>24.32</v>
      </c>
      <c r="O44" s="7">
        <f>N44*(Rates!C$34+2*Rates!C$40)</f>
        <v>222.52800000000002</v>
      </c>
      <c r="P44" s="2">
        <f>J44*Rates!$C$46</f>
        <v>60</v>
      </c>
      <c r="R44" s="13">
        <f t="shared" si="2"/>
        <v>4.47</v>
      </c>
      <c r="S44" s="7">
        <f>D44*(Rates!$C$4+Rates!$C$5)</f>
        <v>352.05720000000002</v>
      </c>
      <c r="T44" s="7"/>
      <c r="U44" s="7"/>
      <c r="V44" s="17"/>
      <c r="W44" s="2" t="s">
        <v>56</v>
      </c>
      <c r="Y44" s="8"/>
      <c r="Z44" s="8"/>
    </row>
    <row r="45" spans="1:26" hidden="1">
      <c r="A45" s="2" t="s">
        <v>96</v>
      </c>
      <c r="B45" s="2" t="s">
        <v>45</v>
      </c>
      <c r="C45" s="2" t="s">
        <v>46</v>
      </c>
      <c r="D45" s="2">
        <v>12.76</v>
      </c>
      <c r="F45" s="2">
        <f t="shared" si="1"/>
        <v>0</v>
      </c>
      <c r="G45" s="2">
        <v>15.42</v>
      </c>
      <c r="H45" s="7">
        <f t="shared" si="5"/>
        <v>0</v>
      </c>
      <c r="J45" s="2">
        <v>1</v>
      </c>
      <c r="L45" s="2">
        <f t="shared" si="3"/>
        <v>0</v>
      </c>
      <c r="M45" s="8"/>
      <c r="P45" s="2">
        <f>J45*Rates!$C$46</f>
        <v>60</v>
      </c>
      <c r="R45" s="13" t="str">
        <f t="shared" si="2"/>
        <v/>
      </c>
      <c r="S45" s="7"/>
      <c r="T45" s="7"/>
      <c r="U45" s="7"/>
      <c r="V45" s="17"/>
      <c r="Y45" s="8"/>
      <c r="Z45" s="8"/>
    </row>
    <row r="46" spans="1:26" hidden="1">
      <c r="A46" s="2" t="s">
        <v>97</v>
      </c>
      <c r="B46" s="2" t="s">
        <v>69</v>
      </c>
      <c r="C46" s="2" t="s">
        <v>46</v>
      </c>
      <c r="D46" s="2">
        <v>2.91</v>
      </c>
      <c r="F46" s="2">
        <f t="shared" si="1"/>
        <v>0</v>
      </c>
      <c r="G46" s="2">
        <v>6.88</v>
      </c>
      <c r="H46" s="7">
        <f t="shared" si="5"/>
        <v>0</v>
      </c>
      <c r="J46" s="2">
        <v>1</v>
      </c>
      <c r="L46" s="2">
        <f t="shared" si="3"/>
        <v>0</v>
      </c>
      <c r="M46" s="8">
        <f>L46*(Rates!C$14+Rates!C$37+Rates!C$38)</f>
        <v>0</v>
      </c>
      <c r="P46" s="2">
        <f>J46*Rates!$C$46</f>
        <v>60</v>
      </c>
      <c r="R46" s="13" t="str">
        <f t="shared" si="2"/>
        <v/>
      </c>
      <c r="S46" s="7"/>
      <c r="T46" s="7"/>
      <c r="U46" s="7"/>
      <c r="V46" s="17"/>
      <c r="Y46" s="8"/>
      <c r="Z46" s="8"/>
    </row>
    <row r="47" spans="1:26">
      <c r="A47" s="2" t="s">
        <v>98</v>
      </c>
      <c r="B47" s="2" t="s">
        <v>40</v>
      </c>
      <c r="C47" s="2" t="s">
        <v>30</v>
      </c>
      <c r="D47" s="2">
        <v>52.26</v>
      </c>
      <c r="E47" s="2">
        <v>3.2</v>
      </c>
      <c r="F47" s="2">
        <f t="shared" si="1"/>
        <v>167.232</v>
      </c>
      <c r="G47" s="2">
        <v>30.21</v>
      </c>
      <c r="H47" s="7">
        <f t="shared" si="5"/>
        <v>96.672000000000011</v>
      </c>
      <c r="I47" s="2">
        <v>2</v>
      </c>
      <c r="J47" s="2">
        <v>1</v>
      </c>
      <c r="L47" s="2">
        <f t="shared" si="3"/>
        <v>88.672000000000011</v>
      </c>
      <c r="M47" s="8">
        <f>L47*(Rates!C$14+Rates!C$37+Rates!C$38)</f>
        <v>922.18880000000013</v>
      </c>
      <c r="N47" s="2">
        <f t="shared" si="4"/>
        <v>40.21</v>
      </c>
      <c r="O47" s="7">
        <f>N47*(Rates!C$34+2*Rates!C$40)</f>
        <v>367.92150000000004</v>
      </c>
      <c r="P47" s="2">
        <f>J47*Rates!$C$46</f>
        <v>60</v>
      </c>
      <c r="Q47" s="2" t="s">
        <v>41</v>
      </c>
      <c r="R47" s="13" t="str">
        <f t="shared" si="2"/>
        <v/>
      </c>
      <c r="S47" s="7"/>
      <c r="T47" s="7"/>
      <c r="U47" s="7"/>
      <c r="V47" s="17"/>
      <c r="W47" s="2" t="s">
        <v>34</v>
      </c>
      <c r="Y47" s="8">
        <f>D47*Rates!$C$48</f>
        <v>522.6</v>
      </c>
      <c r="Z47" s="8">
        <f>D47*Rates!$C$51</f>
        <v>3135.6</v>
      </c>
    </row>
    <row r="48" spans="1:26">
      <c r="A48" s="2" t="s">
        <v>99</v>
      </c>
      <c r="B48" s="2" t="s">
        <v>36</v>
      </c>
      <c r="C48" s="2" t="s">
        <v>30</v>
      </c>
      <c r="D48" s="2">
        <v>31.87</v>
      </c>
      <c r="E48" s="2">
        <v>2.2999999999999998</v>
      </c>
      <c r="F48" s="2">
        <f t="shared" si="1"/>
        <v>73.301000000000002</v>
      </c>
      <c r="G48" s="2">
        <v>26.94</v>
      </c>
      <c r="H48" s="7">
        <f t="shared" si="5"/>
        <v>61.961999999999996</v>
      </c>
      <c r="I48" s="2">
        <v>3</v>
      </c>
      <c r="J48" s="2">
        <v>2</v>
      </c>
      <c r="L48" s="2">
        <f t="shared" si="3"/>
        <v>49.961999999999996</v>
      </c>
      <c r="M48" s="8">
        <f>L48*(Rates!C$14+Rates!C$37+Rates!C$38)</f>
        <v>519.60479999999995</v>
      </c>
      <c r="N48" s="2">
        <f t="shared" si="4"/>
        <v>41.94</v>
      </c>
      <c r="O48" s="7">
        <f>N48*(Rates!C$34+2*Rates!C$40)</f>
        <v>383.75099999999998</v>
      </c>
      <c r="P48" s="2">
        <f>J48*Rates!$C$46</f>
        <v>120</v>
      </c>
      <c r="Q48" s="2" t="s">
        <v>33</v>
      </c>
      <c r="R48" s="13">
        <f t="shared" si="2"/>
        <v>31.87</v>
      </c>
      <c r="S48" s="7">
        <f>D48*(Rates!$C$4+Rates!$C$5)</f>
        <v>2510.0812000000001</v>
      </c>
      <c r="T48" s="7"/>
      <c r="U48" s="7"/>
      <c r="V48" s="17"/>
      <c r="W48" s="2" t="s">
        <v>100</v>
      </c>
      <c r="Y48" s="8"/>
      <c r="Z48" s="8"/>
    </row>
    <row r="49" spans="1:26">
      <c r="A49" s="2" t="s">
        <v>101</v>
      </c>
      <c r="B49" s="2" t="s">
        <v>36</v>
      </c>
      <c r="C49" s="2" t="s">
        <v>30</v>
      </c>
      <c r="D49" s="2">
        <v>28.98</v>
      </c>
      <c r="E49" s="2">
        <v>2.2999999999999998</v>
      </c>
      <c r="F49" s="2">
        <f t="shared" si="1"/>
        <v>66.653999999999996</v>
      </c>
      <c r="G49" s="2">
        <v>25.77</v>
      </c>
      <c r="H49" s="7">
        <f t="shared" si="5"/>
        <v>59.270999999999994</v>
      </c>
      <c r="I49" s="2">
        <v>4</v>
      </c>
      <c r="J49" s="2">
        <v>4</v>
      </c>
      <c r="L49" s="2">
        <f t="shared" si="3"/>
        <v>43.270999999999994</v>
      </c>
      <c r="M49" s="8">
        <f>L49*(Rates!C$14+Rates!C$37+Rates!C$38)</f>
        <v>450.01839999999993</v>
      </c>
      <c r="N49" s="2">
        <f t="shared" si="4"/>
        <v>45.769999999999996</v>
      </c>
      <c r="O49" s="7">
        <f>N49*(Rates!C$34+2*Rates!C$40)</f>
        <v>418.7955</v>
      </c>
      <c r="P49" s="2">
        <f>J49*Rates!$C$46</f>
        <v>240</v>
      </c>
      <c r="Q49" s="2" t="s">
        <v>33</v>
      </c>
      <c r="R49" s="13">
        <f t="shared" si="2"/>
        <v>28.98</v>
      </c>
      <c r="S49" s="7">
        <f>D49*(Rates!$C$4+Rates!$C$5)</f>
        <v>2282.4648000000002</v>
      </c>
      <c r="T49" s="7"/>
      <c r="U49" s="7"/>
      <c r="V49" s="17"/>
      <c r="W49" s="2" t="s">
        <v>100</v>
      </c>
      <c r="Y49" s="8"/>
      <c r="Z49" s="8"/>
    </row>
    <row r="50" spans="1:26">
      <c r="A50" s="2" t="s">
        <v>102</v>
      </c>
      <c r="B50" s="2" t="s">
        <v>62</v>
      </c>
      <c r="C50" s="2" t="s">
        <v>30</v>
      </c>
      <c r="D50" s="2">
        <v>174.97</v>
      </c>
      <c r="E50" s="2">
        <v>3</v>
      </c>
      <c r="F50" s="2">
        <f t="shared" si="1"/>
        <v>524.91</v>
      </c>
      <c r="G50" s="2">
        <v>86.07</v>
      </c>
      <c r="H50" s="7">
        <f t="shared" si="5"/>
        <v>258.20999999999998</v>
      </c>
      <c r="I50" s="2">
        <v>9</v>
      </c>
      <c r="J50" s="2">
        <v>1</v>
      </c>
      <c r="K50" s="2">
        <v>71</v>
      </c>
      <c r="L50" s="2">
        <f t="shared" si="3"/>
        <v>151.20999999999998</v>
      </c>
      <c r="M50" s="8">
        <f>L50*(Rates!C$14+Rates!C$37+Rates!C$38)</f>
        <v>1572.5839999999998</v>
      </c>
      <c r="N50" s="2">
        <f t="shared" si="4"/>
        <v>131.07</v>
      </c>
      <c r="O50" s="7">
        <f>N50*(Rates!C$34+2*Rates!C$40)</f>
        <v>1199.2905000000001</v>
      </c>
      <c r="P50" s="2">
        <f>J50*Rates!$C$46</f>
        <v>60</v>
      </c>
      <c r="Q50" s="2" t="s">
        <v>33</v>
      </c>
      <c r="R50" s="13">
        <f t="shared" si="2"/>
        <v>174.97</v>
      </c>
      <c r="S50" s="7">
        <f>D50*(Rates!$C$4+Rates!$C$5)</f>
        <v>13780.637200000001</v>
      </c>
      <c r="T50" s="7"/>
      <c r="U50" s="7"/>
      <c r="V50" s="17"/>
      <c r="Y50" s="8"/>
      <c r="Z50" s="8"/>
    </row>
    <row r="51" spans="1:26">
      <c r="A51" s="2" t="s">
        <v>103</v>
      </c>
      <c r="B51" s="2" t="s">
        <v>104</v>
      </c>
      <c r="C51" s="2" t="s">
        <v>30</v>
      </c>
      <c r="D51" s="2">
        <v>70.099999999999994</v>
      </c>
      <c r="E51" s="2">
        <v>3</v>
      </c>
      <c r="F51" s="2">
        <f t="shared" si="1"/>
        <v>210.29999999999998</v>
      </c>
      <c r="G51" s="2">
        <v>58</v>
      </c>
      <c r="H51" s="7">
        <f t="shared" si="5"/>
        <v>174</v>
      </c>
      <c r="L51" s="2">
        <f t="shared" si="3"/>
        <v>174</v>
      </c>
      <c r="M51" s="8">
        <f>L51*(Rates!C$14+Rates!C$37+Rates!C$38)</f>
        <v>1809.6000000000001</v>
      </c>
      <c r="N51" s="2">
        <f t="shared" si="4"/>
        <v>58</v>
      </c>
      <c r="O51" s="7">
        <f>N51*(Rates!C$34+2*Rates!C$40)</f>
        <v>530.70000000000005</v>
      </c>
      <c r="P51" s="2">
        <f>J51*Rates!$C$46</f>
        <v>0</v>
      </c>
      <c r="R51" s="13" t="str">
        <f t="shared" si="2"/>
        <v/>
      </c>
      <c r="S51" s="7"/>
      <c r="T51" s="7"/>
      <c r="U51" s="7"/>
      <c r="V51" s="17"/>
      <c r="Y51" s="8"/>
      <c r="Z51" s="8"/>
    </row>
    <row r="52" spans="1:26">
      <c r="A52" s="2" t="s">
        <v>105</v>
      </c>
      <c r="B52" s="2" t="s">
        <v>106</v>
      </c>
      <c r="C52" s="2" t="s">
        <v>30</v>
      </c>
      <c r="D52" s="2">
        <v>17.25</v>
      </c>
      <c r="E52" s="2">
        <v>3</v>
      </c>
      <c r="F52" s="2">
        <f t="shared" si="1"/>
        <v>51.75</v>
      </c>
      <c r="G52" s="2">
        <v>16.89</v>
      </c>
      <c r="H52" s="7">
        <f t="shared" si="5"/>
        <v>50.67</v>
      </c>
      <c r="L52" s="2">
        <f t="shared" si="3"/>
        <v>50.67</v>
      </c>
      <c r="M52" s="8">
        <f>L52*(Rates!C$14+Rates!C$37+Rates!C$38)</f>
        <v>526.96800000000007</v>
      </c>
      <c r="N52" s="2">
        <f t="shared" si="4"/>
        <v>16.89</v>
      </c>
      <c r="O52" s="7">
        <f>N52*(Rates!C$34+2*Rates!C$40)</f>
        <v>154.54350000000002</v>
      </c>
      <c r="P52" s="2">
        <f>J52*Rates!$C$46</f>
        <v>0</v>
      </c>
      <c r="R52" s="13" t="str">
        <f t="shared" si="2"/>
        <v/>
      </c>
      <c r="S52" s="7"/>
      <c r="T52" s="7"/>
      <c r="U52" s="7"/>
      <c r="V52" s="17"/>
      <c r="Y52" s="8"/>
      <c r="Z52" s="8"/>
    </row>
    <row r="53" spans="1:26" hidden="1">
      <c r="A53" s="2" t="s">
        <v>107</v>
      </c>
      <c r="B53" s="2" t="s">
        <v>69</v>
      </c>
      <c r="C53" s="2" t="s">
        <v>46</v>
      </c>
      <c r="D53" s="2">
        <v>15.67</v>
      </c>
      <c r="F53" s="2">
        <f t="shared" si="1"/>
        <v>0</v>
      </c>
      <c r="G53" s="2">
        <v>16.010000000000002</v>
      </c>
      <c r="H53" s="7">
        <f t="shared" si="5"/>
        <v>0</v>
      </c>
      <c r="L53" s="2">
        <f t="shared" si="3"/>
        <v>0</v>
      </c>
      <c r="M53" s="8">
        <f>L53*(Rates!C$14+Rates!C$37+Rates!C$38)</f>
        <v>0</v>
      </c>
      <c r="P53" s="2">
        <f>J53*Rates!$C$46</f>
        <v>0</v>
      </c>
      <c r="R53" s="13" t="str">
        <f t="shared" si="2"/>
        <v/>
      </c>
      <c r="S53" s="7"/>
      <c r="T53" s="7"/>
      <c r="U53" s="7"/>
      <c r="V53" s="17"/>
      <c r="Y53" s="8"/>
      <c r="Z53" s="8"/>
    </row>
    <row r="54" spans="1:26">
      <c r="A54" s="2" t="s">
        <v>108</v>
      </c>
      <c r="B54" s="2" t="s">
        <v>62</v>
      </c>
      <c r="C54" s="2" t="s">
        <v>30</v>
      </c>
      <c r="D54" s="2">
        <v>6</v>
      </c>
      <c r="E54" s="2">
        <v>3</v>
      </c>
      <c r="F54" s="2">
        <f t="shared" si="1"/>
        <v>18</v>
      </c>
      <c r="G54" s="2">
        <v>11.37</v>
      </c>
      <c r="H54" s="7">
        <f t="shared" si="5"/>
        <v>34.11</v>
      </c>
      <c r="I54" s="2">
        <v>4</v>
      </c>
      <c r="L54" s="2">
        <f t="shared" si="3"/>
        <v>18.11</v>
      </c>
      <c r="M54" s="8">
        <f>L54*(Rates!C$14+Rates!C$37+Rates!C$38)</f>
        <v>188.34399999999999</v>
      </c>
      <c r="N54" s="2">
        <f t="shared" si="4"/>
        <v>31.369999999999997</v>
      </c>
      <c r="O54" s="7">
        <f>N54*(Rates!C$34+2*Rates!C$40)</f>
        <v>287.03550000000001</v>
      </c>
      <c r="P54" s="2">
        <f>J54*Rates!$C$46</f>
        <v>0</v>
      </c>
      <c r="Q54" s="2" t="s">
        <v>33</v>
      </c>
      <c r="R54" s="13">
        <f t="shared" si="2"/>
        <v>6</v>
      </c>
      <c r="S54" s="7">
        <f>D54*(Rates!$C$4+Rates!$C$5)</f>
        <v>472.56000000000006</v>
      </c>
      <c r="T54" s="7"/>
      <c r="U54" s="7"/>
      <c r="V54" s="17"/>
      <c r="W54" s="2" t="s">
        <v>34</v>
      </c>
      <c r="Y54" s="8">
        <f>D54*Rates!$C$48</f>
        <v>60</v>
      </c>
      <c r="Z54" s="8">
        <f>D54*Rates!$C$51</f>
        <v>360</v>
      </c>
    </row>
    <row r="55" spans="1:26">
      <c r="A55" s="2" t="s">
        <v>109</v>
      </c>
      <c r="B55" s="2" t="s">
        <v>110</v>
      </c>
      <c r="C55" s="2" t="s">
        <v>30</v>
      </c>
      <c r="D55" s="2">
        <v>20.02</v>
      </c>
      <c r="E55" s="2">
        <v>3</v>
      </c>
      <c r="F55" s="2">
        <f t="shared" si="1"/>
        <v>60.06</v>
      </c>
      <c r="G55" s="2">
        <v>19.809999999999999</v>
      </c>
      <c r="H55" s="7">
        <f t="shared" si="5"/>
        <v>59.429999999999993</v>
      </c>
      <c r="I55" s="2">
        <v>1</v>
      </c>
      <c r="L55" s="2">
        <f t="shared" si="3"/>
        <v>55.429999999999993</v>
      </c>
      <c r="M55" s="8">
        <f>L55*(Rates!C$14+Rates!C$37+Rates!C$38)</f>
        <v>576.47199999999998</v>
      </c>
      <c r="N55" s="2">
        <f t="shared" si="4"/>
        <v>24.81</v>
      </c>
      <c r="O55" s="7">
        <f>N55*(Rates!C$34+2*Rates!C$40)</f>
        <v>227.01149999999998</v>
      </c>
      <c r="P55" s="2">
        <f>J55*Rates!$C$46</f>
        <v>0</v>
      </c>
      <c r="Q55" s="2" t="s">
        <v>33</v>
      </c>
      <c r="R55" s="13">
        <f t="shared" si="2"/>
        <v>20.02</v>
      </c>
      <c r="S55" s="7">
        <f>D55*(Rates!$C$4+Rates!$C$5)</f>
        <v>1576.7752</v>
      </c>
      <c r="T55" s="7"/>
      <c r="U55" s="7"/>
      <c r="V55" s="17"/>
      <c r="W55" s="2" t="s">
        <v>34</v>
      </c>
      <c r="Y55" s="8">
        <f>D55*Rates!$C$48</f>
        <v>200.2</v>
      </c>
      <c r="Z55" s="8">
        <f>D55*Rates!$C$51</f>
        <v>1201.2</v>
      </c>
    </row>
    <row r="56" spans="1:26">
      <c r="A56" s="2" t="s">
        <v>111</v>
      </c>
      <c r="B56" s="2" t="s">
        <v>36</v>
      </c>
      <c r="C56" s="2" t="s">
        <v>30</v>
      </c>
      <c r="D56" s="2">
        <v>76.8</v>
      </c>
      <c r="E56" s="2">
        <v>3</v>
      </c>
      <c r="F56" s="2">
        <f t="shared" si="1"/>
        <v>230.39999999999998</v>
      </c>
      <c r="G56" s="2">
        <v>49.72</v>
      </c>
      <c r="H56" s="7">
        <f t="shared" si="5"/>
        <v>149.16</v>
      </c>
      <c r="I56" s="2">
        <v>6</v>
      </c>
      <c r="L56" s="2">
        <f t="shared" si="3"/>
        <v>125.16</v>
      </c>
      <c r="M56" s="8">
        <f>L56*(Rates!C$14+Rates!C$37+Rates!C$38)</f>
        <v>1301.664</v>
      </c>
      <c r="N56" s="2">
        <f t="shared" si="4"/>
        <v>79.72</v>
      </c>
      <c r="O56" s="7">
        <f>N56*(Rates!C$34+2*Rates!C$40)</f>
        <v>729.43799999999999</v>
      </c>
      <c r="P56" s="2">
        <f>J56*Rates!$C$46</f>
        <v>0</v>
      </c>
      <c r="Q56" s="2" t="s">
        <v>33</v>
      </c>
      <c r="R56" s="13">
        <f t="shared" si="2"/>
        <v>76.8</v>
      </c>
      <c r="S56" s="7">
        <f>D56*(Rates!$C$4+Rates!$C$5)</f>
        <v>6048.768</v>
      </c>
      <c r="T56" s="7"/>
      <c r="U56" s="7"/>
      <c r="V56" s="17"/>
      <c r="W56" s="2" t="s">
        <v>34</v>
      </c>
      <c r="Y56" s="8">
        <f>D56*Rates!$C$48</f>
        <v>768</v>
      </c>
      <c r="Z56" s="8">
        <f>D56*Rates!$C$51</f>
        <v>4608</v>
      </c>
    </row>
    <row r="57" spans="1:26" hidden="1">
      <c r="A57" s="2" t="s">
        <v>112</v>
      </c>
      <c r="B57" s="2" t="s">
        <v>69</v>
      </c>
      <c r="C57" s="2" t="s">
        <v>46</v>
      </c>
      <c r="D57" s="2">
        <v>3.55</v>
      </c>
      <c r="F57" s="2">
        <f t="shared" si="1"/>
        <v>0</v>
      </c>
      <c r="G57" s="2">
        <v>9.0399999999999991</v>
      </c>
      <c r="H57" s="7">
        <f t="shared" si="5"/>
        <v>0</v>
      </c>
      <c r="L57" s="2">
        <f t="shared" si="3"/>
        <v>0</v>
      </c>
      <c r="M57" s="8">
        <f>L57*(Rates!C$14+Rates!C$37+Rates!C$38)</f>
        <v>0</v>
      </c>
      <c r="P57" s="2">
        <f>J57*Rates!$C$46</f>
        <v>0</v>
      </c>
      <c r="R57" s="13" t="str">
        <f t="shared" si="2"/>
        <v/>
      </c>
      <c r="S57" s="7"/>
      <c r="T57" s="7"/>
      <c r="U57" s="7"/>
      <c r="V57" s="17"/>
      <c r="W57" s="2" t="s">
        <v>34</v>
      </c>
      <c r="Y57" s="8">
        <f>D57*Rates!$C$48</f>
        <v>35.5</v>
      </c>
      <c r="Z57" s="8">
        <f>D57*Rates!$C$51</f>
        <v>213</v>
      </c>
    </row>
    <row r="58" spans="1:26">
      <c r="A58" s="2" t="s">
        <v>113</v>
      </c>
      <c r="B58" s="2" t="s">
        <v>36</v>
      </c>
      <c r="C58" s="2" t="s">
        <v>30</v>
      </c>
      <c r="D58" s="2">
        <v>10.220000000000001</v>
      </c>
      <c r="E58" s="2">
        <v>3</v>
      </c>
      <c r="F58" s="2">
        <f t="shared" si="1"/>
        <v>30.660000000000004</v>
      </c>
      <c r="G58" s="2">
        <v>12.94</v>
      </c>
      <c r="H58" s="7">
        <f t="shared" si="5"/>
        <v>38.82</v>
      </c>
      <c r="I58" s="2">
        <v>1</v>
      </c>
      <c r="L58" s="2">
        <f t="shared" si="3"/>
        <v>34.82</v>
      </c>
      <c r="M58" s="8">
        <f>L58*(Rates!C$14+Rates!C$37+Rates!C$38)</f>
        <v>362.12800000000004</v>
      </c>
      <c r="N58" s="2">
        <f t="shared" si="4"/>
        <v>17.939999999999998</v>
      </c>
      <c r="O58" s="7">
        <f>N58*(Rates!C$34+2*Rates!C$40)</f>
        <v>164.15099999999998</v>
      </c>
      <c r="P58" s="2">
        <f>J58*Rates!$C$46</f>
        <v>0</v>
      </c>
      <c r="Q58" s="2" t="s">
        <v>33</v>
      </c>
      <c r="R58" s="13">
        <f t="shared" si="2"/>
        <v>10.220000000000001</v>
      </c>
      <c r="S58" s="7">
        <f>D58*(Rates!$C$4+Rates!$C$5)</f>
        <v>804.92720000000008</v>
      </c>
      <c r="T58" s="7"/>
      <c r="U58" s="7"/>
      <c r="V58" s="17"/>
      <c r="W58" s="2" t="s">
        <v>34</v>
      </c>
      <c r="Y58" s="8">
        <f>D58*Rates!$C$48</f>
        <v>102.2</v>
      </c>
      <c r="Z58" s="8">
        <f>D58*Rates!$C$51</f>
        <v>613.20000000000005</v>
      </c>
    </row>
    <row r="59" spans="1:26">
      <c r="A59" s="2" t="s">
        <v>114</v>
      </c>
      <c r="B59" s="2" t="s">
        <v>36</v>
      </c>
      <c r="C59" s="2" t="s">
        <v>30</v>
      </c>
      <c r="D59" s="2">
        <v>12.43</v>
      </c>
      <c r="E59" s="2">
        <v>3</v>
      </c>
      <c r="F59" s="2">
        <f t="shared" si="1"/>
        <v>37.29</v>
      </c>
      <c r="G59" s="2">
        <v>14.21</v>
      </c>
      <c r="H59" s="7">
        <f t="shared" si="5"/>
        <v>42.63</v>
      </c>
      <c r="I59" s="2">
        <v>1</v>
      </c>
      <c r="L59" s="2">
        <f t="shared" si="3"/>
        <v>38.630000000000003</v>
      </c>
      <c r="M59" s="8">
        <f>L59*(Rates!C$14+Rates!C$37+Rates!C$38)</f>
        <v>401.75200000000007</v>
      </c>
      <c r="N59" s="2">
        <f t="shared" si="4"/>
        <v>19.21</v>
      </c>
      <c r="O59" s="7">
        <f>N59*(Rates!C$34+2*Rates!C$40)</f>
        <v>175.7715</v>
      </c>
      <c r="P59" s="2">
        <f>J59*Rates!$C$46</f>
        <v>0</v>
      </c>
      <c r="Q59" s="2" t="s">
        <v>33</v>
      </c>
      <c r="R59" s="13">
        <f t="shared" si="2"/>
        <v>12.43</v>
      </c>
      <c r="S59" s="7">
        <f>D59*(Rates!$C$4+Rates!$C$5)</f>
        <v>978.98680000000002</v>
      </c>
      <c r="T59" s="7"/>
      <c r="U59" s="7"/>
      <c r="V59" s="17"/>
      <c r="W59" s="2" t="s">
        <v>34</v>
      </c>
      <c r="Y59" s="8">
        <f>D59*Rates!$C$48</f>
        <v>124.3</v>
      </c>
      <c r="Z59" s="8">
        <f>D59*Rates!$C$51</f>
        <v>745.8</v>
      </c>
    </row>
    <row r="60" spans="1:26">
      <c r="A60" s="2" t="s">
        <v>115</v>
      </c>
      <c r="B60" s="2" t="s">
        <v>62</v>
      </c>
      <c r="C60" s="2" t="s">
        <v>30</v>
      </c>
      <c r="D60" s="2">
        <v>4.8899999999999997</v>
      </c>
      <c r="E60" s="2">
        <v>3</v>
      </c>
      <c r="F60" s="2">
        <f t="shared" si="1"/>
        <v>14.669999999999998</v>
      </c>
      <c r="G60" s="2">
        <v>10.37</v>
      </c>
      <c r="H60" s="7">
        <f t="shared" si="5"/>
        <v>31.11</v>
      </c>
      <c r="I60" s="2">
        <v>2</v>
      </c>
      <c r="L60" s="2">
        <f t="shared" si="3"/>
        <v>23.11</v>
      </c>
      <c r="M60" s="8">
        <f>L60*(Rates!C$14+Rates!C$37+Rates!C$38)</f>
        <v>240.34399999999999</v>
      </c>
      <c r="N60" s="2">
        <f t="shared" si="4"/>
        <v>20.369999999999997</v>
      </c>
      <c r="O60" s="7">
        <f>N60*(Rates!C$34+2*Rates!C$40)</f>
        <v>186.38549999999998</v>
      </c>
      <c r="P60" s="2">
        <f>J60*Rates!$C$46</f>
        <v>0</v>
      </c>
      <c r="R60" s="13">
        <f t="shared" si="2"/>
        <v>4.8899999999999997</v>
      </c>
      <c r="S60" s="7"/>
      <c r="T60" s="7"/>
      <c r="U60" s="7">
        <f>D60*(Rates!$C$4+Rates!$C$7)</f>
        <v>293.39999999999998</v>
      </c>
      <c r="V60" s="17"/>
      <c r="W60" s="2" t="s">
        <v>34</v>
      </c>
      <c r="Y60" s="8">
        <f>D60*Rates!$C$48</f>
        <v>48.9</v>
      </c>
      <c r="Z60" s="8">
        <f>D60*Rates!$C$51</f>
        <v>293.39999999999998</v>
      </c>
    </row>
    <row r="61" spans="1:26" hidden="1">
      <c r="A61" s="2" t="s">
        <v>116</v>
      </c>
      <c r="B61" s="2" t="s">
        <v>69</v>
      </c>
      <c r="C61" s="2" t="s">
        <v>46</v>
      </c>
      <c r="D61" s="2">
        <v>24.66</v>
      </c>
      <c r="F61" s="2">
        <f t="shared" si="1"/>
        <v>0</v>
      </c>
      <c r="G61" s="2">
        <v>20.09</v>
      </c>
      <c r="H61" s="7">
        <f t="shared" si="5"/>
        <v>0</v>
      </c>
      <c r="L61" s="2">
        <f t="shared" si="3"/>
        <v>0</v>
      </c>
      <c r="M61" s="8">
        <f>L61*(Rates!C$14+Rates!C$37+Rates!C$38)</f>
        <v>0</v>
      </c>
      <c r="P61" s="2">
        <f>J61*Rates!$C$46</f>
        <v>0</v>
      </c>
      <c r="R61" s="13" t="str">
        <f t="shared" si="2"/>
        <v/>
      </c>
      <c r="S61" s="7"/>
      <c r="T61" s="7"/>
      <c r="U61" s="7"/>
      <c r="V61" s="17"/>
      <c r="Y61" s="8"/>
      <c r="Z61" s="8"/>
    </row>
    <row r="62" spans="1:26">
      <c r="A62" s="2" t="s">
        <v>117</v>
      </c>
      <c r="B62" s="2" t="s">
        <v>36</v>
      </c>
      <c r="D62" s="2">
        <v>17.579999999999998</v>
      </c>
      <c r="E62" s="2">
        <v>3</v>
      </c>
      <c r="F62" s="2">
        <f t="shared" si="1"/>
        <v>52.739999999999995</v>
      </c>
      <c r="G62" s="2">
        <v>18.8</v>
      </c>
      <c r="H62" s="7">
        <f t="shared" si="5"/>
        <v>56.400000000000006</v>
      </c>
      <c r="I62" s="2">
        <v>2</v>
      </c>
      <c r="L62" s="2">
        <f t="shared" si="3"/>
        <v>48.400000000000006</v>
      </c>
      <c r="M62" s="8">
        <f>L62*(Rates!C$14+Rates!C$37+Rates!C$38)</f>
        <v>503.36000000000007</v>
      </c>
      <c r="N62" s="2">
        <f t="shared" si="4"/>
        <v>28.8</v>
      </c>
      <c r="O62" s="7">
        <f>N62*(Rates!C$34+2*Rates!C$40)</f>
        <v>263.52000000000004</v>
      </c>
      <c r="P62" s="2">
        <f>J62*Rates!$C$46</f>
        <v>0</v>
      </c>
      <c r="Q62" s="2" t="s">
        <v>33</v>
      </c>
      <c r="R62" s="13">
        <f t="shared" si="2"/>
        <v>17.579999999999998</v>
      </c>
      <c r="S62" s="7">
        <f>D62*(Rates!$C$4+Rates!$C$5)</f>
        <v>1384.6007999999999</v>
      </c>
      <c r="T62" s="7"/>
      <c r="U62" s="7"/>
      <c r="V62" s="17"/>
      <c r="Y62" s="8"/>
      <c r="Z62" s="8"/>
    </row>
    <row r="63" spans="1:26" hidden="1">
      <c r="A63" s="2" t="s">
        <v>118</v>
      </c>
      <c r="B63" s="2" t="s">
        <v>80</v>
      </c>
      <c r="C63" s="2" t="s">
        <v>46</v>
      </c>
      <c r="D63" s="2">
        <v>3.14</v>
      </c>
      <c r="F63" s="2">
        <f t="shared" si="1"/>
        <v>0</v>
      </c>
      <c r="H63" s="7">
        <f t="shared" si="5"/>
        <v>0</v>
      </c>
      <c r="L63" s="2">
        <f t="shared" si="3"/>
        <v>0</v>
      </c>
      <c r="M63" s="8">
        <f>L63*(Rates!C$14+Rates!C$37+Rates!C$38)</f>
        <v>0</v>
      </c>
      <c r="N63" s="2">
        <f t="shared" si="4"/>
        <v>0</v>
      </c>
      <c r="P63" s="2">
        <f>J63*Rates!$C$46</f>
        <v>0</v>
      </c>
      <c r="R63" s="13" t="str">
        <f t="shared" si="2"/>
        <v/>
      </c>
      <c r="S63" s="7"/>
      <c r="T63" s="7"/>
      <c r="U63" s="7"/>
      <c r="V63" s="17"/>
      <c r="Y63" s="8"/>
      <c r="Z63" s="8"/>
    </row>
    <row r="64" spans="1:26" hidden="1">
      <c r="A64" s="2" t="s">
        <v>119</v>
      </c>
      <c r="B64" s="2" t="s">
        <v>120</v>
      </c>
      <c r="C64" s="2" t="s">
        <v>46</v>
      </c>
      <c r="D64" s="2">
        <v>87.52</v>
      </c>
      <c r="F64" s="2">
        <f t="shared" si="1"/>
        <v>0</v>
      </c>
      <c r="H64" s="7">
        <f t="shared" si="5"/>
        <v>0</v>
      </c>
      <c r="L64" s="2">
        <f t="shared" si="3"/>
        <v>0</v>
      </c>
      <c r="M64" s="8">
        <f>L64*(Rates!C$14+Rates!C$37+Rates!C$38)</f>
        <v>0</v>
      </c>
      <c r="N64" s="2">
        <f t="shared" si="4"/>
        <v>0</v>
      </c>
      <c r="P64" s="2">
        <f>J64*Rates!$C$46</f>
        <v>0</v>
      </c>
      <c r="R64" s="13" t="str">
        <f t="shared" si="2"/>
        <v/>
      </c>
      <c r="S64" s="7"/>
      <c r="T64" s="7"/>
      <c r="U64" s="7"/>
      <c r="V64" s="17"/>
      <c r="Y64" s="8"/>
      <c r="Z64" s="8"/>
    </row>
    <row r="65" spans="1:26" hidden="1">
      <c r="A65" s="2" t="s">
        <v>121</v>
      </c>
      <c r="B65" s="2" t="s">
        <v>69</v>
      </c>
      <c r="C65" s="2" t="s">
        <v>46</v>
      </c>
      <c r="D65" s="2">
        <v>23.76</v>
      </c>
      <c r="F65" s="2">
        <f t="shared" si="1"/>
        <v>0</v>
      </c>
      <c r="H65" s="7">
        <f t="shared" si="5"/>
        <v>0</v>
      </c>
      <c r="L65" s="2">
        <f t="shared" si="3"/>
        <v>0</v>
      </c>
      <c r="M65" s="8">
        <f>L65*(Rates!C$14+Rates!C$37+Rates!C$38)</f>
        <v>0</v>
      </c>
      <c r="N65" s="2">
        <f t="shared" si="4"/>
        <v>0</v>
      </c>
      <c r="P65" s="2">
        <f>J65*Rates!$C$46</f>
        <v>0</v>
      </c>
      <c r="R65" s="13" t="str">
        <f t="shared" si="2"/>
        <v/>
      </c>
      <c r="S65" s="7"/>
      <c r="T65" s="7"/>
      <c r="U65" s="7"/>
      <c r="V65" s="17"/>
      <c r="Y65" s="8"/>
      <c r="Z65" s="8"/>
    </row>
    <row r="66" spans="1:26" hidden="1">
      <c r="A66" s="2" t="s">
        <v>122</v>
      </c>
      <c r="B66" s="2" t="s">
        <v>69</v>
      </c>
      <c r="C66" s="2" t="s">
        <v>46</v>
      </c>
      <c r="D66" s="2">
        <v>13.79</v>
      </c>
      <c r="F66" s="2">
        <f t="shared" si="1"/>
        <v>0</v>
      </c>
      <c r="H66" s="7">
        <f t="shared" si="5"/>
        <v>0</v>
      </c>
      <c r="L66" s="2">
        <f t="shared" si="3"/>
        <v>0</v>
      </c>
      <c r="M66" s="8">
        <f>L66*(Rates!C$14+Rates!C$37+Rates!C$38)</f>
        <v>0</v>
      </c>
      <c r="N66" s="2">
        <f t="shared" si="4"/>
        <v>0</v>
      </c>
      <c r="P66" s="2">
        <f>J66*Rates!$C$46</f>
        <v>0</v>
      </c>
      <c r="R66" s="13" t="str">
        <f t="shared" si="2"/>
        <v/>
      </c>
      <c r="S66" s="7"/>
      <c r="T66" s="7"/>
      <c r="U66" s="7"/>
      <c r="V66" s="17"/>
      <c r="Y66" s="8"/>
      <c r="Z66" s="8"/>
    </row>
    <row r="67" spans="1:26" hidden="1">
      <c r="A67" s="2" t="s">
        <v>123</v>
      </c>
      <c r="B67" s="2" t="s">
        <v>69</v>
      </c>
      <c r="C67" s="2" t="s">
        <v>46</v>
      </c>
      <c r="D67" s="2">
        <v>13.99</v>
      </c>
      <c r="F67" s="2">
        <f t="shared" ref="F67:F142" si="6">D67*E67</f>
        <v>0</v>
      </c>
      <c r="H67" s="7">
        <f t="shared" si="5"/>
        <v>0</v>
      </c>
      <c r="L67" s="2">
        <f t="shared" si="3"/>
        <v>0</v>
      </c>
      <c r="M67" s="8">
        <f>L67*(Rates!C$14+Rates!C$37+Rates!C$38)</f>
        <v>0</v>
      </c>
      <c r="N67" s="2">
        <f t="shared" si="4"/>
        <v>0</v>
      </c>
      <c r="P67" s="2">
        <f>J67*Rates!$C$46</f>
        <v>0</v>
      </c>
      <c r="R67" s="13" t="str">
        <f t="shared" si="2"/>
        <v/>
      </c>
      <c r="S67" s="7"/>
      <c r="T67" s="7"/>
      <c r="U67" s="7"/>
      <c r="V67" s="17"/>
      <c r="Y67" s="8"/>
      <c r="Z67" s="8"/>
    </row>
    <row r="68" spans="1:26" hidden="1">
      <c r="A68" s="2" t="s">
        <v>124</v>
      </c>
      <c r="B68" s="2" t="s">
        <v>69</v>
      </c>
      <c r="C68" s="2" t="s">
        <v>46</v>
      </c>
      <c r="D68" s="2">
        <v>55.76</v>
      </c>
      <c r="F68" s="2">
        <f t="shared" si="6"/>
        <v>0</v>
      </c>
      <c r="H68" s="7">
        <f t="shared" si="5"/>
        <v>0</v>
      </c>
      <c r="L68" s="2">
        <f t="shared" ref="L68:L132" si="7">H68-K68-(I68*4)</f>
        <v>0</v>
      </c>
      <c r="M68" s="8">
        <f>L68*(Rates!C$14+Rates!C$37+Rates!C$38)</f>
        <v>0</v>
      </c>
      <c r="N68" s="2">
        <f t="shared" si="4"/>
        <v>0</v>
      </c>
      <c r="P68" s="2">
        <f>J68*Rates!$C$46</f>
        <v>0</v>
      </c>
      <c r="R68" s="13" t="str">
        <f t="shared" ref="R68:R131" si="8">IF(SUM(S68:V68) &gt; 0, D68, "")</f>
        <v/>
      </c>
      <c r="S68" s="7"/>
      <c r="T68" s="7"/>
      <c r="U68" s="7"/>
      <c r="V68" s="17"/>
      <c r="Y68" s="8"/>
      <c r="Z68" s="8"/>
    </row>
    <row r="69" spans="1:26">
      <c r="A69" s="2" t="s">
        <v>125</v>
      </c>
      <c r="B69" s="2" t="s">
        <v>94</v>
      </c>
      <c r="D69" s="2">
        <v>30.47</v>
      </c>
      <c r="E69" s="2">
        <v>3</v>
      </c>
      <c r="F69" s="2">
        <f t="shared" si="6"/>
        <v>91.41</v>
      </c>
      <c r="G69" s="2">
        <v>29.63</v>
      </c>
      <c r="H69" s="7">
        <f t="shared" si="5"/>
        <v>88.89</v>
      </c>
      <c r="I69" s="2">
        <v>4</v>
      </c>
      <c r="L69" s="2">
        <f t="shared" si="7"/>
        <v>72.89</v>
      </c>
      <c r="M69" s="8">
        <f>L69*(Rates!C$14+Rates!C$37+Rates!C$38)</f>
        <v>758.05600000000004</v>
      </c>
      <c r="N69" s="2">
        <f t="shared" ref="N69:N107" si="9">G69+I69*5</f>
        <v>49.629999999999995</v>
      </c>
      <c r="O69" s="7">
        <f>N69*(Rates!C$34+2*Rates!C$40)</f>
        <v>454.11449999999996</v>
      </c>
      <c r="P69" s="2">
        <f>J69*Rates!$C$46</f>
        <v>0</v>
      </c>
      <c r="Q69" s="2" t="s">
        <v>41</v>
      </c>
      <c r="R69" s="13">
        <f t="shared" si="8"/>
        <v>30.47</v>
      </c>
      <c r="S69" s="7"/>
      <c r="T69" s="7"/>
      <c r="U69" s="7">
        <f>D69*(Rates!$C$4+Rates!$C$7)</f>
        <v>1828.1999999999998</v>
      </c>
      <c r="V69" s="17"/>
      <c r="W69" s="2" t="s">
        <v>34</v>
      </c>
      <c r="Y69" s="8">
        <f>D69*Rates!$C$48</f>
        <v>304.7</v>
      </c>
      <c r="Z69" s="8">
        <f>D69*Rates!$C$51</f>
        <v>1828.1999999999998</v>
      </c>
    </row>
    <row r="70" spans="1:26">
      <c r="A70" s="2" t="s">
        <v>126</v>
      </c>
      <c r="B70" s="2" t="s">
        <v>69</v>
      </c>
      <c r="D70" s="2">
        <v>2.19</v>
      </c>
      <c r="E70" s="2">
        <v>3</v>
      </c>
      <c r="F70" s="2">
        <f t="shared" si="6"/>
        <v>6.57</v>
      </c>
      <c r="G70" s="2">
        <v>6.85</v>
      </c>
      <c r="H70" s="7">
        <f t="shared" si="5"/>
        <v>20.549999999999997</v>
      </c>
      <c r="I70" s="2">
        <v>1</v>
      </c>
      <c r="L70" s="2">
        <f t="shared" si="7"/>
        <v>16.549999999999997</v>
      </c>
      <c r="M70" s="8">
        <f>L70*(Rates!C$14+Rates!C$37+Rates!C$38)</f>
        <v>172.11999999999998</v>
      </c>
      <c r="N70" s="2">
        <f t="shared" si="9"/>
        <v>11.85</v>
      </c>
      <c r="O70" s="7">
        <f>N70*(Rates!C$34+2*Rates!C$40)</f>
        <v>108.42749999999999</v>
      </c>
      <c r="P70" s="2">
        <f>J70*Rates!$C$46</f>
        <v>0</v>
      </c>
      <c r="R70" s="13" t="str">
        <f t="shared" si="8"/>
        <v/>
      </c>
      <c r="S70" s="7"/>
      <c r="T70" s="7"/>
      <c r="U70" s="7"/>
      <c r="V70" s="17"/>
      <c r="Y70" s="8"/>
      <c r="Z70" s="8"/>
    </row>
    <row r="71" spans="1:26">
      <c r="A71" s="2" t="s">
        <v>127</v>
      </c>
      <c r="B71" s="2" t="s">
        <v>48</v>
      </c>
      <c r="D71" s="2">
        <v>16.55</v>
      </c>
      <c r="E71" s="2">
        <v>3</v>
      </c>
      <c r="F71" s="2">
        <f t="shared" si="6"/>
        <v>49.650000000000006</v>
      </c>
      <c r="G71" s="2">
        <v>17.89</v>
      </c>
      <c r="H71" s="7">
        <f t="shared" si="5"/>
        <v>53.67</v>
      </c>
      <c r="I71" s="2">
        <v>2</v>
      </c>
      <c r="L71" s="2">
        <f t="shared" si="7"/>
        <v>45.67</v>
      </c>
      <c r="M71" s="8">
        <f>L71*(Rates!C$14+Rates!C$37+Rates!C$38)</f>
        <v>474.96800000000002</v>
      </c>
      <c r="N71" s="2">
        <f t="shared" si="9"/>
        <v>27.89</v>
      </c>
      <c r="O71" s="7">
        <f>N71*(Rates!C$34+2*Rates!C$40)</f>
        <v>255.19350000000003</v>
      </c>
      <c r="P71" s="2">
        <f>J71*Rates!$C$46</f>
        <v>0</v>
      </c>
      <c r="R71" s="13">
        <f t="shared" si="8"/>
        <v>16.55</v>
      </c>
      <c r="S71" s="7"/>
      <c r="T71" s="7"/>
      <c r="U71" s="7"/>
      <c r="V71" s="17">
        <f>D71*(Rates!$C$4+Rates!$C$8)</f>
        <v>1075.75</v>
      </c>
      <c r="Y71" s="8"/>
      <c r="Z71" s="8"/>
    </row>
    <row r="72" spans="1:26">
      <c r="A72" s="2" t="s">
        <v>128</v>
      </c>
      <c r="B72" s="2" t="s">
        <v>129</v>
      </c>
      <c r="C72" s="2" t="s">
        <v>30</v>
      </c>
      <c r="D72" s="2">
        <v>57.67</v>
      </c>
      <c r="E72" s="2">
        <v>3</v>
      </c>
      <c r="F72" s="2">
        <f t="shared" si="6"/>
        <v>173.01</v>
      </c>
      <c r="G72" s="2">
        <v>31.63</v>
      </c>
      <c r="H72" s="7">
        <f t="shared" si="5"/>
        <v>94.89</v>
      </c>
      <c r="I72" s="2">
        <v>2</v>
      </c>
      <c r="L72" s="2">
        <f t="shared" si="7"/>
        <v>86.89</v>
      </c>
      <c r="M72" s="8">
        <f>L72*(Rates!C$14+Rates!C$37+Rates!C$38)</f>
        <v>903.65600000000006</v>
      </c>
      <c r="N72" s="2">
        <f t="shared" si="9"/>
        <v>41.629999999999995</v>
      </c>
      <c r="O72" s="7">
        <f>N72*(Rates!C$34+2*Rates!C$40)</f>
        <v>380.91449999999998</v>
      </c>
      <c r="P72" s="2">
        <f>J72*Rates!$C$46</f>
        <v>0</v>
      </c>
      <c r="Q72" s="2" t="s">
        <v>33</v>
      </c>
      <c r="R72" s="13">
        <f t="shared" si="8"/>
        <v>57.67</v>
      </c>
      <c r="S72" s="7">
        <f>D72*(Rates!$C$4+Rates!$C$5)</f>
        <v>4542.0892000000003</v>
      </c>
      <c r="T72" s="7"/>
      <c r="U72" s="7"/>
      <c r="V72" s="17"/>
      <c r="W72" s="2" t="s">
        <v>34</v>
      </c>
      <c r="Y72" s="8"/>
      <c r="Z72" s="8"/>
    </row>
    <row r="73" spans="1:26" hidden="1">
      <c r="A73" s="2" t="s">
        <v>130</v>
      </c>
      <c r="B73" s="2" t="s">
        <v>131</v>
      </c>
      <c r="C73" s="2" t="s">
        <v>46</v>
      </c>
      <c r="D73" s="2">
        <v>4.3</v>
      </c>
      <c r="F73" s="2">
        <f t="shared" si="6"/>
        <v>0</v>
      </c>
      <c r="G73" s="2">
        <v>8.51</v>
      </c>
      <c r="H73" s="7">
        <f t="shared" si="5"/>
        <v>0</v>
      </c>
      <c r="I73" s="2">
        <v>1</v>
      </c>
      <c r="L73" s="2">
        <f t="shared" si="7"/>
        <v>-4</v>
      </c>
      <c r="M73" s="8"/>
      <c r="P73" s="2">
        <f>J73*Rates!$C$46</f>
        <v>0</v>
      </c>
      <c r="R73" s="13" t="str">
        <f t="shared" si="8"/>
        <v/>
      </c>
      <c r="S73" s="7"/>
      <c r="T73" s="7"/>
      <c r="U73" s="7"/>
      <c r="V73" s="17"/>
      <c r="Y73" s="8"/>
      <c r="Z73" s="8"/>
    </row>
    <row r="74" spans="1:26">
      <c r="A74" s="2" t="s">
        <v>132</v>
      </c>
      <c r="B74" s="2" t="s">
        <v>29</v>
      </c>
      <c r="D74" s="2">
        <v>4.57</v>
      </c>
      <c r="E74" s="2">
        <v>3</v>
      </c>
      <c r="F74" s="2">
        <f t="shared" si="6"/>
        <v>13.71</v>
      </c>
      <c r="G74" s="2">
        <v>8.76</v>
      </c>
      <c r="H74" s="7">
        <f t="shared" si="5"/>
        <v>26.28</v>
      </c>
      <c r="I74" s="2">
        <v>3</v>
      </c>
      <c r="L74" s="2">
        <f t="shared" si="7"/>
        <v>14.280000000000001</v>
      </c>
      <c r="M74" s="8">
        <f>L74*(Rates!C$14+Rates!C$37+Rates!C$38)</f>
        <v>148.51200000000003</v>
      </c>
      <c r="N74" s="2">
        <f t="shared" si="9"/>
        <v>23.759999999999998</v>
      </c>
      <c r="O74" s="7">
        <f>N74*(Rates!C$34+2*Rates!C$40)</f>
        <v>217.404</v>
      </c>
      <c r="P74" s="2">
        <f>J74*Rates!$C$46</f>
        <v>0</v>
      </c>
      <c r="R74" s="13">
        <f t="shared" si="8"/>
        <v>4.57</v>
      </c>
      <c r="S74" s="7">
        <f>D74*(Rates!$C$4+Rates!$C$5)</f>
        <v>359.93320000000006</v>
      </c>
      <c r="T74" s="7"/>
      <c r="U74" s="7"/>
      <c r="V74" s="17"/>
      <c r="W74" s="2" t="s">
        <v>34</v>
      </c>
      <c r="Y74" s="8">
        <f>D74*Rates!$C$48</f>
        <v>45.7</v>
      </c>
      <c r="Z74" s="8">
        <f>D74*Rates!$C$51</f>
        <v>274.20000000000005</v>
      </c>
    </row>
    <row r="75" spans="1:26">
      <c r="A75" s="2" t="s">
        <v>133</v>
      </c>
      <c r="B75" s="2" t="s">
        <v>62</v>
      </c>
      <c r="D75" s="2">
        <v>30.5</v>
      </c>
      <c r="E75" s="2">
        <v>3</v>
      </c>
      <c r="F75" s="2">
        <f t="shared" si="6"/>
        <v>91.5</v>
      </c>
      <c r="G75" s="2">
        <v>31.09</v>
      </c>
      <c r="H75" s="7">
        <f t="shared" ref="H75:H142" si="10">G75*E75</f>
        <v>93.27</v>
      </c>
      <c r="I75" s="2">
        <v>6</v>
      </c>
      <c r="L75" s="2">
        <f t="shared" si="7"/>
        <v>69.27</v>
      </c>
      <c r="M75" s="8">
        <f>L75*(Rates!C$14+Rates!C$37+Rates!C$38)</f>
        <v>720.40800000000002</v>
      </c>
      <c r="N75" s="2">
        <f t="shared" si="9"/>
        <v>61.09</v>
      </c>
      <c r="O75" s="7">
        <f>N75*(Rates!C$34+2*Rates!C$40)</f>
        <v>558.97350000000006</v>
      </c>
      <c r="P75" s="2">
        <f>J75*Rates!$C$46</f>
        <v>0</v>
      </c>
      <c r="R75" s="13">
        <f t="shared" si="8"/>
        <v>30.5</v>
      </c>
      <c r="S75" s="7"/>
      <c r="T75" s="7"/>
      <c r="U75" s="7">
        <f>D75*(Rates!$C$4+Rates!$C$7)</f>
        <v>1830</v>
      </c>
      <c r="V75" s="17"/>
      <c r="W75" s="2" t="s">
        <v>34</v>
      </c>
      <c r="Y75" s="8">
        <f>D75*Rates!$C$48</f>
        <v>305</v>
      </c>
      <c r="Z75" s="8">
        <f>D75*Rates!$C$51</f>
        <v>1830</v>
      </c>
    </row>
    <row r="76" spans="1:26">
      <c r="A76" s="2" t="s">
        <v>134</v>
      </c>
      <c r="B76" s="2" t="s">
        <v>36</v>
      </c>
      <c r="C76" s="2" t="s">
        <v>30</v>
      </c>
      <c r="D76" s="2">
        <v>20.12</v>
      </c>
      <c r="E76" s="2">
        <v>3</v>
      </c>
      <c r="F76" s="2">
        <f t="shared" si="6"/>
        <v>60.36</v>
      </c>
      <c r="G76" s="2">
        <v>18.670000000000002</v>
      </c>
      <c r="H76" s="7">
        <f t="shared" si="10"/>
        <v>56.010000000000005</v>
      </c>
      <c r="I76" s="2">
        <v>1</v>
      </c>
      <c r="J76" s="2">
        <v>1</v>
      </c>
      <c r="L76" s="2">
        <f t="shared" si="7"/>
        <v>52.010000000000005</v>
      </c>
      <c r="M76" s="8">
        <f>L76*(Rates!C$14+Rates!C$37+Rates!C$38)</f>
        <v>540.90400000000011</v>
      </c>
      <c r="N76" s="2">
        <f t="shared" si="9"/>
        <v>23.67</v>
      </c>
      <c r="O76" s="7">
        <f>N76*(Rates!C$34+2*Rates!C$40)</f>
        <v>216.58050000000003</v>
      </c>
      <c r="P76" s="2">
        <f>J76*Rates!$C$46</f>
        <v>60</v>
      </c>
      <c r="Q76" s="2" t="s">
        <v>33</v>
      </c>
      <c r="R76" s="13">
        <f t="shared" si="8"/>
        <v>20.12</v>
      </c>
      <c r="S76" s="7">
        <f>D76*(Rates!$C$4+Rates!$C$5)</f>
        <v>1584.6512000000002</v>
      </c>
      <c r="T76" s="7"/>
      <c r="U76" s="7"/>
      <c r="V76" s="17"/>
      <c r="W76" s="2" t="s">
        <v>34</v>
      </c>
      <c r="Y76" s="8">
        <f>D76*Rates!$C$48</f>
        <v>201.20000000000002</v>
      </c>
      <c r="Z76" s="8">
        <f>D76*Rates!$C$51</f>
        <v>1207.2</v>
      </c>
    </row>
    <row r="77" spans="1:26">
      <c r="A77" s="2" t="s">
        <v>135</v>
      </c>
      <c r="B77" s="2" t="s">
        <v>136</v>
      </c>
      <c r="C77" s="2" t="s">
        <v>30</v>
      </c>
      <c r="D77" s="2">
        <v>46.04</v>
      </c>
      <c r="E77" s="2">
        <v>3</v>
      </c>
      <c r="F77" s="2">
        <f t="shared" si="6"/>
        <v>138.12</v>
      </c>
      <c r="G77" s="2">
        <v>28.31</v>
      </c>
      <c r="H77" s="7">
        <f t="shared" si="10"/>
        <v>84.929999999999993</v>
      </c>
      <c r="I77" s="2">
        <v>1</v>
      </c>
      <c r="J77" s="2">
        <v>1</v>
      </c>
      <c r="K77" s="2">
        <v>26</v>
      </c>
      <c r="L77" s="2">
        <f t="shared" si="7"/>
        <v>54.929999999999993</v>
      </c>
      <c r="M77" s="8">
        <f>L77*(Rates!C$14+Rates!C$37+Rates!C$38)</f>
        <v>571.27199999999993</v>
      </c>
      <c r="N77" s="2">
        <f t="shared" si="9"/>
        <v>33.31</v>
      </c>
      <c r="O77" s="7">
        <f>N77*(Rates!C$34+2*Rates!C$40)</f>
        <v>304.78650000000005</v>
      </c>
      <c r="P77" s="2">
        <f>J77*Rates!$C$46</f>
        <v>60</v>
      </c>
      <c r="Q77" s="2" t="s">
        <v>41</v>
      </c>
      <c r="R77" s="13" t="str">
        <f t="shared" si="8"/>
        <v/>
      </c>
      <c r="S77" s="7"/>
      <c r="T77" s="7"/>
      <c r="U77" s="7"/>
      <c r="V77" s="17"/>
      <c r="W77" s="2" t="s">
        <v>56</v>
      </c>
      <c r="Y77" s="8"/>
      <c r="Z77" s="8"/>
    </row>
    <row r="78" spans="1:26" hidden="1">
      <c r="A78" s="2" t="s">
        <v>137</v>
      </c>
      <c r="B78" s="2" t="s">
        <v>69</v>
      </c>
      <c r="C78" s="2" t="s">
        <v>46</v>
      </c>
      <c r="D78" s="2">
        <v>6.09</v>
      </c>
      <c r="E78" s="2">
        <v>3</v>
      </c>
      <c r="F78" s="2">
        <f t="shared" si="6"/>
        <v>18.27</v>
      </c>
      <c r="G78" s="2">
        <v>11.4</v>
      </c>
      <c r="H78" s="7">
        <f t="shared" si="10"/>
        <v>34.200000000000003</v>
      </c>
      <c r="I78" s="2">
        <v>1</v>
      </c>
      <c r="J78" s="2">
        <v>1</v>
      </c>
      <c r="K78" s="2">
        <v>0</v>
      </c>
      <c r="L78" s="2">
        <f t="shared" si="7"/>
        <v>30.200000000000003</v>
      </c>
      <c r="M78" s="8"/>
      <c r="P78" s="2">
        <f>J78*Rates!$C$46</f>
        <v>60</v>
      </c>
      <c r="R78" s="13" t="str">
        <f t="shared" si="8"/>
        <v/>
      </c>
      <c r="S78" s="7"/>
      <c r="T78" s="7"/>
      <c r="U78" s="7"/>
      <c r="V78" s="17"/>
      <c r="Y78" s="8"/>
      <c r="Z78" s="8"/>
    </row>
    <row r="79" spans="1:26">
      <c r="A79" s="2" t="s">
        <v>138</v>
      </c>
      <c r="B79" s="2" t="s">
        <v>139</v>
      </c>
      <c r="C79" s="2" t="s">
        <v>30</v>
      </c>
      <c r="D79" s="2">
        <v>9.2799999999999994</v>
      </c>
      <c r="E79" s="2">
        <v>3</v>
      </c>
      <c r="F79" s="2">
        <f t="shared" si="6"/>
        <v>27.839999999999996</v>
      </c>
      <c r="G79" s="2">
        <v>13.15</v>
      </c>
      <c r="H79" s="7">
        <f t="shared" si="10"/>
        <v>39.450000000000003</v>
      </c>
      <c r="I79" s="2">
        <v>1</v>
      </c>
      <c r="J79" s="2">
        <v>1</v>
      </c>
      <c r="L79" s="2">
        <f t="shared" si="7"/>
        <v>35.450000000000003</v>
      </c>
      <c r="M79" s="8">
        <f>L79*(Rates!C$14+Rates!C$37+Rates!C$38)</f>
        <v>368.68000000000006</v>
      </c>
      <c r="N79" s="2">
        <f t="shared" si="9"/>
        <v>18.149999999999999</v>
      </c>
      <c r="O79" s="7">
        <f>N79*(Rates!C$34+2*Rates!C$40)</f>
        <v>166.07249999999999</v>
      </c>
      <c r="P79" s="2">
        <f>J79*Rates!$C$46</f>
        <v>60</v>
      </c>
      <c r="R79" s="13" t="str">
        <f t="shared" si="8"/>
        <v/>
      </c>
      <c r="S79" s="7"/>
      <c r="T79" s="7"/>
      <c r="U79" s="7"/>
      <c r="V79" s="17"/>
      <c r="Y79" s="8"/>
      <c r="Z79" s="8"/>
    </row>
    <row r="80" spans="1:26">
      <c r="A80" s="2" t="s">
        <v>140</v>
      </c>
      <c r="B80" s="2" t="s">
        <v>62</v>
      </c>
      <c r="D80" s="2">
        <v>37.979999999999997</v>
      </c>
      <c r="E80" s="2">
        <v>3</v>
      </c>
      <c r="F80" s="2">
        <f t="shared" si="6"/>
        <v>113.94</v>
      </c>
      <c r="G80" s="2">
        <v>39.4</v>
      </c>
      <c r="H80" s="7">
        <f t="shared" si="10"/>
        <v>118.19999999999999</v>
      </c>
      <c r="I80" s="2">
        <v>9</v>
      </c>
      <c r="J80" s="2">
        <v>4</v>
      </c>
      <c r="L80" s="2">
        <f t="shared" si="7"/>
        <v>82.199999999999989</v>
      </c>
      <c r="M80" s="8">
        <f>L80*(Rates!C$14+Rates!C$37+Rates!C$38)</f>
        <v>854.87999999999988</v>
      </c>
      <c r="N80" s="2">
        <f t="shared" si="9"/>
        <v>84.4</v>
      </c>
      <c r="O80" s="7">
        <f>N80*(Rates!C$34+2*Rates!C$40)</f>
        <v>772.2600000000001</v>
      </c>
      <c r="P80" s="2">
        <f>J80*Rates!$C$46</f>
        <v>240</v>
      </c>
      <c r="Q80" s="2" t="s">
        <v>41</v>
      </c>
      <c r="R80" s="13">
        <f t="shared" si="8"/>
        <v>37.979999999999997</v>
      </c>
      <c r="S80" s="7"/>
      <c r="T80" s="7"/>
      <c r="U80" s="7">
        <f>D80*(Rates!$C$4+Rates!$C$7)</f>
        <v>2278.7999999999997</v>
      </c>
      <c r="V80" s="17"/>
      <c r="W80" s="2" t="s">
        <v>34</v>
      </c>
      <c r="Y80" s="8">
        <f>D80*Rates!$C$48</f>
        <v>379.79999999999995</v>
      </c>
      <c r="Z80" s="8"/>
    </row>
    <row r="81" spans="1:28">
      <c r="A81" s="2" t="s">
        <v>141</v>
      </c>
      <c r="B81" s="2" t="s">
        <v>62</v>
      </c>
      <c r="D81" s="2">
        <v>48.46</v>
      </c>
      <c r="E81" s="2">
        <v>3</v>
      </c>
      <c r="F81" s="2">
        <f t="shared" si="6"/>
        <v>145.38</v>
      </c>
      <c r="G81" s="2">
        <v>52.14</v>
      </c>
      <c r="H81" s="7">
        <f t="shared" si="10"/>
        <v>156.42000000000002</v>
      </c>
      <c r="I81" s="2">
        <v>7</v>
      </c>
      <c r="J81" s="2">
        <v>7</v>
      </c>
      <c r="K81" s="2">
        <v>29</v>
      </c>
      <c r="L81" s="2">
        <f t="shared" si="7"/>
        <v>99.420000000000016</v>
      </c>
      <c r="M81" s="8">
        <f>L81*(Rates!C$14+Rates!C$37+Rates!C$38)</f>
        <v>1033.9680000000003</v>
      </c>
      <c r="N81" s="2">
        <f t="shared" si="9"/>
        <v>87.14</v>
      </c>
      <c r="O81" s="7">
        <f>N81*(Rates!C$34+2*Rates!C$40)</f>
        <v>797.33100000000002</v>
      </c>
      <c r="P81" s="2">
        <f>J81*Rates!$C$46</f>
        <v>420</v>
      </c>
      <c r="Q81" s="2" t="s">
        <v>41</v>
      </c>
      <c r="R81" s="13">
        <f t="shared" si="8"/>
        <v>48.46</v>
      </c>
      <c r="S81" s="7"/>
      <c r="T81" s="7"/>
      <c r="U81" s="7">
        <f>D81*(Rates!$C$4+Rates!$C$7)</f>
        <v>2907.6</v>
      </c>
      <c r="V81" s="17"/>
      <c r="W81" s="2" t="s">
        <v>142</v>
      </c>
      <c r="X81" s="2">
        <v>48.46</v>
      </c>
      <c r="Y81" s="8"/>
      <c r="Z81" s="8"/>
      <c r="AB81" s="7">
        <f>X81*Rates!$C$50</f>
        <v>7566.0598</v>
      </c>
    </row>
    <row r="82" spans="1:28">
      <c r="A82" s="2" t="s">
        <v>143</v>
      </c>
      <c r="B82" s="2" t="s">
        <v>144</v>
      </c>
      <c r="C82" s="2" t="s">
        <v>30</v>
      </c>
      <c r="D82" s="2">
        <v>3.95</v>
      </c>
      <c r="E82" s="2">
        <v>5</v>
      </c>
      <c r="F82" s="2">
        <f t="shared" si="6"/>
        <v>19.75</v>
      </c>
      <c r="H82" s="7">
        <f t="shared" si="10"/>
        <v>0</v>
      </c>
      <c r="L82" s="2">
        <f t="shared" si="7"/>
        <v>0</v>
      </c>
      <c r="M82" s="8">
        <f>L82*(Rates!C$14+Rates!C$37+Rates!C$38)</f>
        <v>0</v>
      </c>
      <c r="N82" s="2">
        <f t="shared" si="9"/>
        <v>0</v>
      </c>
      <c r="O82" s="7">
        <f>N82*(Rates!C$34+2*Rates!C$40)</f>
        <v>0</v>
      </c>
      <c r="P82" s="2">
        <f>J82*Rates!$C$46</f>
        <v>0</v>
      </c>
      <c r="R82" s="13" t="str">
        <f t="shared" si="8"/>
        <v/>
      </c>
      <c r="S82" s="7"/>
      <c r="T82" s="7"/>
      <c r="U82" s="7"/>
      <c r="V82" s="17"/>
      <c r="Y82" s="8"/>
      <c r="Z82" s="8"/>
    </row>
    <row r="83" spans="1:28">
      <c r="A83" s="2" t="s">
        <v>145</v>
      </c>
      <c r="B83" s="2" t="s">
        <v>146</v>
      </c>
      <c r="C83" s="2" t="s">
        <v>30</v>
      </c>
      <c r="D83" s="2">
        <v>132.91999999999999</v>
      </c>
      <c r="E83" s="2">
        <v>5</v>
      </c>
      <c r="F83" s="2">
        <f t="shared" si="6"/>
        <v>664.59999999999991</v>
      </c>
      <c r="G83" s="2">
        <v>49.1</v>
      </c>
      <c r="H83" s="7">
        <f t="shared" si="10"/>
        <v>245.5</v>
      </c>
      <c r="I83" s="2">
        <v>4</v>
      </c>
      <c r="J83" s="2">
        <v>4</v>
      </c>
      <c r="K83" s="2">
        <v>132</v>
      </c>
      <c r="L83" s="2">
        <f t="shared" si="7"/>
        <v>97.5</v>
      </c>
      <c r="M83" s="8">
        <f>L83*(Rates!C$14+Rates!C$37+Rates!C$38)</f>
        <v>1014</v>
      </c>
      <c r="N83" s="2">
        <f t="shared" si="9"/>
        <v>69.099999999999994</v>
      </c>
      <c r="O83" s="7">
        <f>N83*(Rates!C$34+2*Rates!C$40)</f>
        <v>632.26499999999999</v>
      </c>
      <c r="P83" s="2">
        <f>J83*Rates!$C$46</f>
        <v>240</v>
      </c>
      <c r="Q83" s="2" t="s">
        <v>33</v>
      </c>
      <c r="R83" s="13">
        <f t="shared" si="8"/>
        <v>132.91999999999999</v>
      </c>
      <c r="S83" s="7">
        <f>D83*(Rates!$C$4+Rates!$C$5)</f>
        <v>10468.779199999999</v>
      </c>
      <c r="T83" s="7"/>
      <c r="U83" s="7"/>
      <c r="V83" s="17"/>
      <c r="W83" s="2" t="s">
        <v>56</v>
      </c>
      <c r="Y83" s="8"/>
      <c r="Z83" s="8"/>
    </row>
    <row r="84" spans="1:28">
      <c r="A84" s="2" t="s">
        <v>147</v>
      </c>
      <c r="B84" s="2" t="s">
        <v>29</v>
      </c>
      <c r="C84" s="2" t="s">
        <v>30</v>
      </c>
      <c r="D84" s="2">
        <v>3.95</v>
      </c>
      <c r="E84" s="2">
        <v>5</v>
      </c>
      <c r="F84" s="2">
        <f t="shared" si="6"/>
        <v>19.75</v>
      </c>
      <c r="H84" s="7">
        <f t="shared" si="10"/>
        <v>0</v>
      </c>
      <c r="L84" s="2">
        <f t="shared" si="7"/>
        <v>0</v>
      </c>
      <c r="M84" s="8">
        <f>L84*(Rates!C$14+Rates!C$37+Rates!C$38)</f>
        <v>0</v>
      </c>
      <c r="N84" s="2">
        <f t="shared" si="9"/>
        <v>0</v>
      </c>
      <c r="O84" s="7">
        <f>N84*(Rates!C$34+2*Rates!C$40)</f>
        <v>0</v>
      </c>
      <c r="P84" s="2">
        <f>J84*Rates!$C$46</f>
        <v>0</v>
      </c>
      <c r="Q84" s="2" t="s">
        <v>33</v>
      </c>
      <c r="R84" s="13">
        <f t="shared" si="8"/>
        <v>3.95</v>
      </c>
      <c r="S84" s="7">
        <f>D84*(Rates!$C$4+Rates!$C$5)</f>
        <v>311.10200000000003</v>
      </c>
      <c r="T84" s="7"/>
      <c r="U84" s="7"/>
      <c r="V84" s="17"/>
      <c r="Y84" s="8"/>
      <c r="Z84" s="8"/>
    </row>
    <row r="85" spans="1:28">
      <c r="A85" s="2" t="s">
        <v>148</v>
      </c>
      <c r="B85" s="2" t="s">
        <v>36</v>
      </c>
      <c r="C85" s="2" t="s">
        <v>30</v>
      </c>
      <c r="D85" s="2">
        <v>80.02</v>
      </c>
      <c r="E85" s="2">
        <v>3</v>
      </c>
      <c r="F85" s="2">
        <f t="shared" si="6"/>
        <v>240.06</v>
      </c>
      <c r="G85" s="2">
        <v>43.8</v>
      </c>
      <c r="H85" s="7">
        <f t="shared" si="10"/>
        <v>131.39999999999998</v>
      </c>
      <c r="I85" s="2">
        <v>7</v>
      </c>
      <c r="L85" s="2">
        <f t="shared" si="7"/>
        <v>103.39999999999998</v>
      </c>
      <c r="M85" s="8">
        <f>L85*(Rates!C$14+Rates!C$37+Rates!C$38)</f>
        <v>1075.3599999999999</v>
      </c>
      <c r="N85" s="2">
        <f t="shared" si="9"/>
        <v>78.8</v>
      </c>
      <c r="O85" s="7">
        <f>N85*(Rates!C$34+2*Rates!C$40)</f>
        <v>721.02</v>
      </c>
      <c r="P85" s="2">
        <f>J85*Rates!$C$46</f>
        <v>0</v>
      </c>
      <c r="Q85" s="2" t="s">
        <v>33</v>
      </c>
      <c r="R85" s="13">
        <f t="shared" si="8"/>
        <v>80.02</v>
      </c>
      <c r="S85" s="7">
        <f>D85*(Rates!$C$4+Rates!$C$5)</f>
        <v>6302.3752000000004</v>
      </c>
      <c r="T85" s="7"/>
      <c r="U85" s="7"/>
      <c r="V85" s="17"/>
      <c r="Y85" s="8"/>
      <c r="Z85" s="8"/>
    </row>
    <row r="86" spans="1:28">
      <c r="A86" s="2" t="s">
        <v>149</v>
      </c>
      <c r="B86" s="2" t="s">
        <v>36</v>
      </c>
      <c r="C86" s="2" t="s">
        <v>30</v>
      </c>
      <c r="D86" s="2">
        <v>5.78</v>
      </c>
      <c r="E86" s="2">
        <v>3</v>
      </c>
      <c r="F86" s="2">
        <f t="shared" si="6"/>
        <v>17.34</v>
      </c>
      <c r="G86" s="2">
        <v>10.3</v>
      </c>
      <c r="H86" s="7">
        <f t="shared" si="10"/>
        <v>30.900000000000002</v>
      </c>
      <c r="I86" s="2">
        <v>2</v>
      </c>
      <c r="L86" s="2">
        <f t="shared" si="7"/>
        <v>22.900000000000002</v>
      </c>
      <c r="M86" s="8">
        <f>L86*(Rates!C$14+Rates!C$37+Rates!C$38)</f>
        <v>238.16000000000003</v>
      </c>
      <c r="N86" s="2">
        <f t="shared" si="9"/>
        <v>20.3</v>
      </c>
      <c r="O86" s="7">
        <f>N86*(Rates!C$34+2*Rates!C$40)</f>
        <v>185.745</v>
      </c>
      <c r="P86" s="2">
        <f>J86*Rates!$C$46</f>
        <v>0</v>
      </c>
      <c r="Q86" s="2" t="s">
        <v>33</v>
      </c>
      <c r="R86" s="13">
        <f t="shared" si="8"/>
        <v>5.78</v>
      </c>
      <c r="S86" s="7">
        <f>D86*(Rates!$C$4+Rates!$C$5)</f>
        <v>455.23280000000005</v>
      </c>
      <c r="T86" s="7"/>
      <c r="U86" s="7"/>
      <c r="V86" s="17"/>
      <c r="Y86" s="8"/>
      <c r="Z86" s="8"/>
    </row>
    <row r="87" spans="1:28">
      <c r="A87" s="2" t="s">
        <v>150</v>
      </c>
      <c r="B87" s="2" t="s">
        <v>36</v>
      </c>
      <c r="C87" s="2" t="s">
        <v>30</v>
      </c>
      <c r="D87" s="2">
        <v>7.15</v>
      </c>
      <c r="E87" s="2">
        <v>3</v>
      </c>
      <c r="F87" s="2">
        <f t="shared" si="6"/>
        <v>21.450000000000003</v>
      </c>
      <c r="G87" s="2">
        <v>11.6</v>
      </c>
      <c r="H87" s="7">
        <f t="shared" si="10"/>
        <v>34.799999999999997</v>
      </c>
      <c r="I87" s="2">
        <v>2</v>
      </c>
      <c r="L87" s="2">
        <f t="shared" si="7"/>
        <v>26.799999999999997</v>
      </c>
      <c r="M87" s="8">
        <f>L87*(Rates!C$14+Rates!C$37+Rates!C$38)</f>
        <v>278.71999999999997</v>
      </c>
      <c r="N87" s="2">
        <f t="shared" si="9"/>
        <v>21.6</v>
      </c>
      <c r="O87" s="7">
        <f>N87*(Rates!C$34+2*Rates!C$40)</f>
        <v>197.64000000000001</v>
      </c>
      <c r="P87" s="2">
        <f>J87*Rates!$C$46</f>
        <v>0</v>
      </c>
      <c r="Q87" s="2" t="s">
        <v>33</v>
      </c>
      <c r="R87" s="13">
        <f t="shared" si="8"/>
        <v>7.15</v>
      </c>
      <c r="S87" s="7">
        <f>D87*(Rates!$C$4+Rates!$C$5)</f>
        <v>563.13400000000001</v>
      </c>
      <c r="T87" s="7"/>
      <c r="U87" s="7"/>
      <c r="V87" s="17"/>
      <c r="Y87" s="8"/>
      <c r="Z87" s="8"/>
    </row>
    <row r="88" spans="1:28" hidden="1">
      <c r="A88" s="2" t="s">
        <v>151</v>
      </c>
      <c r="B88" s="2" t="s">
        <v>45</v>
      </c>
      <c r="C88" s="2" t="s">
        <v>46</v>
      </c>
      <c r="D88" s="2">
        <v>8.89</v>
      </c>
      <c r="F88" s="2">
        <f t="shared" si="6"/>
        <v>0</v>
      </c>
      <c r="G88" s="2">
        <v>12.34</v>
      </c>
      <c r="H88" s="7">
        <f t="shared" si="10"/>
        <v>0</v>
      </c>
      <c r="L88" s="2">
        <f t="shared" si="7"/>
        <v>0</v>
      </c>
      <c r="M88" s="8">
        <f>L88*(Rates!C$14+Rates!C$37+Rates!C$38)</f>
        <v>0</v>
      </c>
      <c r="P88" s="2">
        <f>J88*Rates!$C$46</f>
        <v>0</v>
      </c>
      <c r="R88" s="13" t="str">
        <f t="shared" si="8"/>
        <v/>
      </c>
      <c r="S88" s="7"/>
      <c r="T88" s="7"/>
      <c r="U88" s="7"/>
      <c r="V88" s="17"/>
      <c r="Y88" s="8"/>
      <c r="Z88" s="8"/>
    </row>
    <row r="89" spans="1:28" hidden="1">
      <c r="A89" s="2" t="s">
        <v>152</v>
      </c>
      <c r="B89" s="2" t="s">
        <v>45</v>
      </c>
      <c r="C89" s="2" t="s">
        <v>46</v>
      </c>
      <c r="D89" s="2">
        <v>10.55</v>
      </c>
      <c r="F89" s="2">
        <f t="shared" si="6"/>
        <v>0</v>
      </c>
      <c r="G89" s="2">
        <v>16.3</v>
      </c>
      <c r="H89" s="7">
        <f t="shared" si="10"/>
        <v>0</v>
      </c>
      <c r="L89" s="2">
        <f t="shared" si="7"/>
        <v>0</v>
      </c>
      <c r="M89" s="8">
        <f>L89*(Rates!C$14+Rates!C$37+Rates!C$38)</f>
        <v>0</v>
      </c>
      <c r="P89" s="2">
        <f>J89*Rates!$C$46</f>
        <v>0</v>
      </c>
      <c r="R89" s="13" t="str">
        <f t="shared" si="8"/>
        <v/>
      </c>
      <c r="S89" s="7"/>
      <c r="T89" s="7"/>
      <c r="U89" s="7"/>
      <c r="V89" s="17"/>
      <c r="Y89" s="8"/>
      <c r="Z89" s="8"/>
    </row>
    <row r="90" spans="1:28" hidden="1">
      <c r="A90" s="2" t="s">
        <v>153</v>
      </c>
      <c r="B90" s="2" t="s">
        <v>45</v>
      </c>
      <c r="C90" s="2" t="s">
        <v>46</v>
      </c>
      <c r="D90" s="2">
        <v>3.07</v>
      </c>
      <c r="F90" s="2">
        <f t="shared" si="6"/>
        <v>0</v>
      </c>
      <c r="G90" s="2">
        <v>7.78</v>
      </c>
      <c r="H90" s="7">
        <f t="shared" si="10"/>
        <v>0</v>
      </c>
      <c r="L90" s="2">
        <f t="shared" si="7"/>
        <v>0</v>
      </c>
      <c r="M90" s="8">
        <f>L90*(Rates!C$14+Rates!C$37+Rates!C$38)</f>
        <v>0</v>
      </c>
      <c r="P90" s="2">
        <f>J90*Rates!$C$46</f>
        <v>0</v>
      </c>
      <c r="R90" s="13" t="str">
        <f t="shared" si="8"/>
        <v/>
      </c>
      <c r="S90" s="7"/>
      <c r="T90" s="7"/>
      <c r="U90" s="7"/>
      <c r="V90" s="17"/>
      <c r="Y90" s="8"/>
      <c r="Z90" s="8"/>
    </row>
    <row r="91" spans="1:28">
      <c r="A91" s="2" t="s">
        <v>154</v>
      </c>
      <c r="B91" s="2" t="s">
        <v>155</v>
      </c>
      <c r="C91" s="2" t="s">
        <v>30</v>
      </c>
      <c r="D91" s="2">
        <v>77.78</v>
      </c>
      <c r="E91" s="2">
        <v>3</v>
      </c>
      <c r="F91" s="2">
        <f t="shared" si="6"/>
        <v>233.34</v>
      </c>
      <c r="G91" s="2">
        <v>43.38</v>
      </c>
      <c r="H91" s="7">
        <f t="shared" si="10"/>
        <v>130.14000000000001</v>
      </c>
      <c r="I91" s="2">
        <v>10</v>
      </c>
      <c r="J91" s="2">
        <v>4</v>
      </c>
      <c r="K91" s="2">
        <v>4.5</v>
      </c>
      <c r="L91" s="2">
        <f t="shared" si="7"/>
        <v>85.640000000000015</v>
      </c>
      <c r="M91" s="8">
        <f>L91*(Rates!C$14+Rates!C$37+Rates!C$38)</f>
        <v>890.65600000000018</v>
      </c>
      <c r="N91" s="2">
        <f t="shared" si="9"/>
        <v>93.38</v>
      </c>
      <c r="O91" s="7">
        <f>N91*(Rates!C$34+2*Rates!C$40)</f>
        <v>854.42700000000002</v>
      </c>
      <c r="P91" s="2">
        <f>J91*Rates!$C$46</f>
        <v>240</v>
      </c>
      <c r="Q91" s="2" t="s">
        <v>156</v>
      </c>
      <c r="R91" s="13">
        <f t="shared" si="8"/>
        <v>77.78</v>
      </c>
      <c r="S91" s="7"/>
      <c r="T91" s="7">
        <f>D91*(Rates!$C$6+Rates!$C$4)</f>
        <v>6222.4</v>
      </c>
      <c r="U91" s="7"/>
      <c r="V91" s="17"/>
      <c r="W91" s="2" t="s">
        <v>56</v>
      </c>
      <c r="Y91" s="8"/>
      <c r="Z91" s="8"/>
    </row>
    <row r="92" spans="1:28">
      <c r="A92" s="2" t="s">
        <v>157</v>
      </c>
      <c r="B92" s="2" t="s">
        <v>62</v>
      </c>
      <c r="C92" s="2" t="s">
        <v>30</v>
      </c>
      <c r="D92" s="2">
        <v>5.13</v>
      </c>
      <c r="E92" s="2">
        <v>3</v>
      </c>
      <c r="F92" s="2">
        <f t="shared" si="6"/>
        <v>15.39</v>
      </c>
      <c r="G92" s="2">
        <v>12.24</v>
      </c>
      <c r="H92" s="7">
        <f t="shared" si="10"/>
        <v>36.72</v>
      </c>
      <c r="I92" s="2">
        <v>4</v>
      </c>
      <c r="J92" s="2">
        <v>4</v>
      </c>
      <c r="L92" s="2">
        <f t="shared" si="7"/>
        <v>20.72</v>
      </c>
      <c r="M92" s="8">
        <f>L92*(Rates!C$14+Rates!C$37+Rates!C$38)</f>
        <v>215.488</v>
      </c>
      <c r="N92" s="2">
        <f t="shared" si="9"/>
        <v>32.24</v>
      </c>
      <c r="O92" s="7">
        <f>N92*(Rates!C$34+2*Rates!C$40)</f>
        <v>294.99600000000004</v>
      </c>
      <c r="P92" s="2">
        <f>J92*Rates!$C$46</f>
        <v>240</v>
      </c>
      <c r="Q92" s="2" t="s">
        <v>41</v>
      </c>
      <c r="R92" s="13">
        <f t="shared" si="8"/>
        <v>5.13</v>
      </c>
      <c r="S92" s="7"/>
      <c r="T92" s="7"/>
      <c r="U92" s="7">
        <f>D92*(Rates!$C$4+Rates!$C$7)</f>
        <v>307.8</v>
      </c>
      <c r="V92" s="17"/>
      <c r="Y92" s="8"/>
      <c r="Z92" s="8"/>
    </row>
    <row r="93" spans="1:28" hidden="1">
      <c r="A93" s="2" t="s">
        <v>158</v>
      </c>
      <c r="B93" s="2" t="s">
        <v>159</v>
      </c>
      <c r="C93" s="2" t="s">
        <v>46</v>
      </c>
      <c r="D93" s="2">
        <v>21.87</v>
      </c>
      <c r="F93" s="2">
        <f t="shared" si="6"/>
        <v>0</v>
      </c>
      <c r="G93" s="2">
        <v>33.4</v>
      </c>
      <c r="H93" s="7">
        <f t="shared" si="10"/>
        <v>0</v>
      </c>
      <c r="L93" s="2">
        <f t="shared" si="7"/>
        <v>0</v>
      </c>
      <c r="M93" s="8">
        <f>L93*(Rates!C$14+Rates!C$37+Rates!C$38)</f>
        <v>0</v>
      </c>
      <c r="P93" s="2">
        <f>J93*Rates!$C$46</f>
        <v>0</v>
      </c>
      <c r="R93" s="13" t="str">
        <f t="shared" si="8"/>
        <v/>
      </c>
      <c r="S93" s="7"/>
      <c r="T93" s="7"/>
      <c r="U93" s="7"/>
      <c r="V93" s="17"/>
      <c r="Y93" s="8"/>
      <c r="Z93" s="8"/>
    </row>
    <row r="94" spans="1:28">
      <c r="A94" s="2" t="s">
        <v>160</v>
      </c>
      <c r="B94" s="2" t="s">
        <v>161</v>
      </c>
      <c r="C94" s="2" t="s">
        <v>30</v>
      </c>
      <c r="D94" s="2">
        <v>83.52</v>
      </c>
      <c r="E94" s="2">
        <v>3</v>
      </c>
      <c r="F94" s="2">
        <f t="shared" si="6"/>
        <v>250.56</v>
      </c>
      <c r="G94" s="2">
        <v>72</v>
      </c>
      <c r="H94" s="7">
        <f t="shared" si="10"/>
        <v>216</v>
      </c>
      <c r="I94" s="2">
        <v>12</v>
      </c>
      <c r="L94" s="2">
        <f t="shared" si="7"/>
        <v>168</v>
      </c>
      <c r="M94" s="8">
        <f>L94*(Rates!C$14+Rates!C$37+Rates!C$38)</f>
        <v>1747.2</v>
      </c>
      <c r="N94" s="2">
        <f t="shared" si="9"/>
        <v>132</v>
      </c>
      <c r="O94" s="7">
        <f>N94*(Rates!C$34+2*Rates!C$40)</f>
        <v>1207.8</v>
      </c>
      <c r="P94" s="2">
        <f>J94*Rates!$C$46</f>
        <v>0</v>
      </c>
      <c r="Q94" s="2" t="s">
        <v>162</v>
      </c>
      <c r="R94" s="13" t="str">
        <f t="shared" si="8"/>
        <v/>
      </c>
      <c r="S94" s="7"/>
      <c r="T94" s="7"/>
      <c r="U94" s="7"/>
      <c r="V94" s="17"/>
      <c r="W94" s="2" t="s">
        <v>56</v>
      </c>
      <c r="Y94" s="8"/>
      <c r="Z94" s="8"/>
    </row>
    <row r="95" spans="1:28">
      <c r="A95" s="2" t="s">
        <v>163</v>
      </c>
      <c r="B95" s="2" t="s">
        <v>164</v>
      </c>
      <c r="C95" s="2" t="s">
        <v>30</v>
      </c>
      <c r="D95" s="2">
        <v>278.61</v>
      </c>
      <c r="E95" s="2">
        <v>3</v>
      </c>
      <c r="F95" s="2">
        <f t="shared" si="6"/>
        <v>835.83</v>
      </c>
      <c r="G95" s="2">
        <v>57</v>
      </c>
      <c r="H95" s="7">
        <f t="shared" si="10"/>
        <v>171</v>
      </c>
      <c r="I95" s="2">
        <v>10</v>
      </c>
      <c r="L95" s="2">
        <f t="shared" si="7"/>
        <v>131</v>
      </c>
      <c r="M95" s="8">
        <f>L95*(Rates!C$14+Rates!C$37+Rates!C$38)</f>
        <v>1362.4</v>
      </c>
      <c r="N95" s="2">
        <f t="shared" si="9"/>
        <v>107</v>
      </c>
      <c r="O95" s="7">
        <f>N95*(Rates!C$34+2*Rates!C$40)</f>
        <v>979.05000000000007</v>
      </c>
      <c r="P95" s="2">
        <f>J95*Rates!$C$46</f>
        <v>0</v>
      </c>
      <c r="Q95" s="2" t="s">
        <v>162</v>
      </c>
      <c r="R95" s="13" t="str">
        <f t="shared" si="8"/>
        <v/>
      </c>
      <c r="S95" s="7"/>
      <c r="T95" s="7"/>
      <c r="U95" s="7"/>
      <c r="V95" s="17"/>
      <c r="W95" s="2" t="s">
        <v>142</v>
      </c>
      <c r="X95" s="2">
        <v>167</v>
      </c>
      <c r="Y95" s="8"/>
      <c r="Z95" s="8"/>
      <c r="AB95" s="7">
        <f>X95*Rates!$C$50</f>
        <v>26073.71</v>
      </c>
    </row>
    <row r="96" spans="1:28">
      <c r="A96" s="2" t="s">
        <v>165</v>
      </c>
      <c r="B96" s="2" t="s">
        <v>36</v>
      </c>
      <c r="C96" s="2" t="s">
        <v>30</v>
      </c>
      <c r="D96" s="2">
        <v>14.52</v>
      </c>
      <c r="E96" s="2">
        <v>3</v>
      </c>
      <c r="F96" s="2">
        <f t="shared" si="6"/>
        <v>43.56</v>
      </c>
      <c r="G96" s="2">
        <v>15.6</v>
      </c>
      <c r="H96" s="7">
        <f t="shared" si="10"/>
        <v>46.8</v>
      </c>
      <c r="I96" s="2">
        <v>3</v>
      </c>
      <c r="J96" s="2">
        <v>1</v>
      </c>
      <c r="L96" s="2">
        <f t="shared" si="7"/>
        <v>34.799999999999997</v>
      </c>
      <c r="M96" s="8">
        <f>L96*(Rates!C$14+Rates!C$37+Rates!C$38)</f>
        <v>361.91999999999996</v>
      </c>
      <c r="N96" s="2">
        <f t="shared" si="9"/>
        <v>30.6</v>
      </c>
      <c r="O96" s="7">
        <f>N96*(Rates!C$34+2*Rates!C$40)</f>
        <v>279.99</v>
      </c>
      <c r="P96" s="2">
        <f>J96*Rates!$C$46</f>
        <v>60</v>
      </c>
      <c r="R96" s="13" t="str">
        <f t="shared" si="8"/>
        <v/>
      </c>
      <c r="S96" s="7"/>
      <c r="T96" s="7"/>
      <c r="U96" s="7"/>
      <c r="V96" s="17"/>
      <c r="W96" s="2" t="s">
        <v>34</v>
      </c>
      <c r="Y96" s="8">
        <f>D96*Rates!$C$48</f>
        <v>145.19999999999999</v>
      </c>
      <c r="Z96" s="8">
        <f>D96*Rates!$C$51</f>
        <v>871.19999999999993</v>
      </c>
    </row>
    <row r="97" spans="1:26">
      <c r="A97" s="2" t="s">
        <v>166</v>
      </c>
      <c r="B97" s="2" t="s">
        <v>36</v>
      </c>
      <c r="C97" s="2" t="s">
        <v>30</v>
      </c>
      <c r="D97" s="2">
        <v>7.52</v>
      </c>
      <c r="E97" s="2">
        <v>3</v>
      </c>
      <c r="F97" s="2">
        <f t="shared" si="6"/>
        <v>22.56</v>
      </c>
      <c r="G97" s="2">
        <v>11.64</v>
      </c>
      <c r="H97" s="7">
        <f t="shared" si="10"/>
        <v>34.92</v>
      </c>
      <c r="I97" s="2">
        <v>1</v>
      </c>
      <c r="J97" s="2">
        <v>1</v>
      </c>
      <c r="L97" s="2">
        <f t="shared" si="7"/>
        <v>30.92</v>
      </c>
      <c r="M97" s="8">
        <f>L97*(Rates!C$14+Rates!C$37+Rates!C$38)</f>
        <v>321.56800000000004</v>
      </c>
      <c r="N97" s="2">
        <f t="shared" si="9"/>
        <v>16.64</v>
      </c>
      <c r="O97" s="7">
        <f>N97*(Rates!C$34+2*Rates!C$40)</f>
        <v>152.256</v>
      </c>
      <c r="P97" s="2">
        <f>J97*Rates!$C$46</f>
        <v>60</v>
      </c>
      <c r="Q97" s="2" t="s">
        <v>33</v>
      </c>
      <c r="R97" s="13">
        <f t="shared" si="8"/>
        <v>7.52</v>
      </c>
      <c r="S97" s="7">
        <f>D97*(Rates!$C$4+Rates!$C$5)</f>
        <v>592.27520000000004</v>
      </c>
      <c r="T97" s="7"/>
      <c r="U97" s="7"/>
      <c r="V97" s="17"/>
      <c r="W97" s="2" t="s">
        <v>34</v>
      </c>
      <c r="Y97" s="8">
        <f>D97*Rates!$C$48</f>
        <v>75.199999999999989</v>
      </c>
      <c r="Z97" s="8">
        <f>D97*Rates!$C$51</f>
        <v>451.2</v>
      </c>
    </row>
    <row r="98" spans="1:26">
      <c r="A98" s="2" t="s">
        <v>167</v>
      </c>
      <c r="B98" s="2" t="s">
        <v>36</v>
      </c>
      <c r="C98" s="2" t="s">
        <v>30</v>
      </c>
      <c r="D98" s="2">
        <v>36.78</v>
      </c>
      <c r="E98" s="2">
        <v>3</v>
      </c>
      <c r="F98" s="2">
        <f t="shared" si="6"/>
        <v>110.34</v>
      </c>
      <c r="G98" s="2">
        <v>23.49</v>
      </c>
      <c r="H98" s="7">
        <f t="shared" si="10"/>
        <v>70.47</v>
      </c>
      <c r="I98" s="2">
        <v>3</v>
      </c>
      <c r="J98" s="2">
        <v>0</v>
      </c>
      <c r="L98" s="2">
        <f t="shared" si="7"/>
        <v>58.47</v>
      </c>
      <c r="M98" s="8">
        <f>L98*(Rates!C$14+Rates!C$37+Rates!C$38)</f>
        <v>608.08799999999997</v>
      </c>
      <c r="N98" s="2">
        <f t="shared" si="9"/>
        <v>38.489999999999995</v>
      </c>
      <c r="O98" s="7">
        <f>N98*(Rates!C$34+2*Rates!C$40)</f>
        <v>352.18349999999998</v>
      </c>
      <c r="P98" s="2">
        <f>J98*Rates!$C$46</f>
        <v>0</v>
      </c>
      <c r="Q98" s="2" t="s">
        <v>33</v>
      </c>
      <c r="R98" s="13">
        <f t="shared" si="8"/>
        <v>36.78</v>
      </c>
      <c r="S98" s="7">
        <f>D98*(Rates!$C$4+Rates!$C$5)</f>
        <v>2896.7928000000002</v>
      </c>
      <c r="T98" s="7"/>
      <c r="U98" s="7"/>
      <c r="V98" s="17"/>
      <c r="W98" s="2" t="s">
        <v>34</v>
      </c>
      <c r="Y98" s="8">
        <f>D98*Rates!$C$48</f>
        <v>367.8</v>
      </c>
      <c r="Z98" s="8">
        <f>D98*Rates!$C$51</f>
        <v>2206.8000000000002</v>
      </c>
    </row>
    <row r="99" spans="1:26">
      <c r="A99" s="2" t="s">
        <v>168</v>
      </c>
      <c r="B99" s="2" t="s">
        <v>48</v>
      </c>
      <c r="C99" s="2" t="s">
        <v>30</v>
      </c>
      <c r="D99" s="2">
        <v>4.5999999999999996</v>
      </c>
      <c r="E99" s="2">
        <v>3</v>
      </c>
      <c r="F99" s="2">
        <f t="shared" si="6"/>
        <v>13.799999999999999</v>
      </c>
      <c r="G99" s="2">
        <v>9.1199999999999992</v>
      </c>
      <c r="H99" s="7">
        <f t="shared" si="10"/>
        <v>27.36</v>
      </c>
      <c r="I99" s="2">
        <v>1</v>
      </c>
      <c r="L99" s="2">
        <f t="shared" si="7"/>
        <v>23.36</v>
      </c>
      <c r="M99" s="8">
        <f>L99*(Rates!C$14+Rates!C$37+Rates!C$38)</f>
        <v>242.94399999999999</v>
      </c>
      <c r="N99" s="2">
        <f t="shared" si="9"/>
        <v>14.12</v>
      </c>
      <c r="O99" s="7">
        <f>N99*(Rates!C$34+2*Rates!C$40)</f>
        <v>129.19800000000001</v>
      </c>
      <c r="P99" s="2">
        <f>J99*Rates!$C$46</f>
        <v>0</v>
      </c>
      <c r="Q99" s="2" t="s">
        <v>33</v>
      </c>
      <c r="R99" s="13">
        <f t="shared" si="8"/>
        <v>4.5999999999999996</v>
      </c>
      <c r="S99" s="7">
        <f>D99*(Rates!$C$4+Rates!$C$5)</f>
        <v>362.29599999999999</v>
      </c>
      <c r="T99" s="7"/>
      <c r="U99" s="7"/>
      <c r="V99" s="17"/>
      <c r="W99" s="2" t="s">
        <v>56</v>
      </c>
      <c r="Y99" s="8"/>
      <c r="Z99" s="8"/>
    </row>
    <row r="100" spans="1:26">
      <c r="A100" s="2" t="s">
        <v>169</v>
      </c>
      <c r="B100" s="2" t="s">
        <v>36</v>
      </c>
      <c r="C100" s="2" t="s">
        <v>30</v>
      </c>
      <c r="D100" s="2">
        <v>20.89</v>
      </c>
      <c r="E100" s="2">
        <v>3</v>
      </c>
      <c r="F100" s="2">
        <f t="shared" si="6"/>
        <v>62.67</v>
      </c>
      <c r="G100" s="2">
        <v>18.440000000000001</v>
      </c>
      <c r="H100" s="7">
        <f t="shared" si="10"/>
        <v>55.320000000000007</v>
      </c>
      <c r="I100" s="2">
        <v>1</v>
      </c>
      <c r="L100" s="2">
        <f t="shared" si="7"/>
        <v>51.320000000000007</v>
      </c>
      <c r="M100" s="8">
        <f>L100*(Rates!C$14+Rates!C$37+Rates!C$38)</f>
        <v>533.72800000000007</v>
      </c>
      <c r="N100" s="2">
        <f t="shared" si="9"/>
        <v>23.44</v>
      </c>
      <c r="O100" s="7">
        <f>N100*(Rates!C$34+2*Rates!C$40)</f>
        <v>214.47600000000003</v>
      </c>
      <c r="P100" s="2">
        <f>J100*Rates!$C$46</f>
        <v>0</v>
      </c>
      <c r="Q100" s="2" t="s">
        <v>33</v>
      </c>
      <c r="R100" s="13">
        <f t="shared" si="8"/>
        <v>20.89</v>
      </c>
      <c r="S100" s="7">
        <f>D100*(Rates!$C$4+Rates!$C$5)</f>
        <v>1645.2964000000002</v>
      </c>
      <c r="T100" s="7"/>
      <c r="U100" s="7"/>
      <c r="V100" s="17"/>
      <c r="W100" s="2" t="s">
        <v>56</v>
      </c>
      <c r="Y100" s="8"/>
      <c r="Z100" s="8"/>
    </row>
    <row r="101" spans="1:26">
      <c r="A101" s="2" t="s">
        <v>170</v>
      </c>
      <c r="B101" s="2" t="s">
        <v>36</v>
      </c>
      <c r="C101" s="2" t="s">
        <v>30</v>
      </c>
      <c r="D101" s="2">
        <v>36.78</v>
      </c>
      <c r="E101" s="2">
        <v>3</v>
      </c>
      <c r="F101" s="2">
        <f t="shared" si="6"/>
        <v>110.34</v>
      </c>
      <c r="G101" s="2">
        <v>27.93</v>
      </c>
      <c r="H101" s="7">
        <f t="shared" si="10"/>
        <v>83.789999999999992</v>
      </c>
      <c r="I101" s="2">
        <v>4</v>
      </c>
      <c r="L101" s="2">
        <f t="shared" si="7"/>
        <v>67.789999999999992</v>
      </c>
      <c r="M101" s="8">
        <f>L101*(Rates!C$14+Rates!C$37+Rates!C$38)</f>
        <v>705.01599999999996</v>
      </c>
      <c r="N101" s="2">
        <f t="shared" si="9"/>
        <v>47.93</v>
      </c>
      <c r="O101" s="7">
        <f>N101*(Rates!C$34+2*Rates!C$40)</f>
        <v>438.55950000000001</v>
      </c>
      <c r="P101" s="2">
        <f>J101*Rates!$C$46</f>
        <v>0</v>
      </c>
      <c r="Q101" s="2" t="s">
        <v>33</v>
      </c>
      <c r="R101" s="13">
        <f t="shared" si="8"/>
        <v>36.78</v>
      </c>
      <c r="S101" s="7">
        <f>D101*(Rates!$C$4+Rates!$C$5)</f>
        <v>2896.7928000000002</v>
      </c>
      <c r="T101" s="7"/>
      <c r="U101" s="7"/>
      <c r="V101" s="17"/>
      <c r="W101" s="2" t="s">
        <v>56</v>
      </c>
      <c r="Y101" s="8"/>
      <c r="Z101" s="8"/>
    </row>
    <row r="102" spans="1:26">
      <c r="A102" s="2" t="s">
        <v>171</v>
      </c>
      <c r="B102" s="2" t="s">
        <v>29</v>
      </c>
      <c r="C102" s="2" t="s">
        <v>30</v>
      </c>
      <c r="D102" s="2">
        <v>11.72</v>
      </c>
      <c r="E102" s="2">
        <v>3</v>
      </c>
      <c r="F102" s="2">
        <f t="shared" si="6"/>
        <v>35.160000000000004</v>
      </c>
      <c r="G102" s="2">
        <v>16.899999999999999</v>
      </c>
      <c r="H102" s="7">
        <f t="shared" si="10"/>
        <v>50.699999999999996</v>
      </c>
      <c r="I102" s="2">
        <v>4</v>
      </c>
      <c r="L102" s="2">
        <f t="shared" si="7"/>
        <v>34.699999999999996</v>
      </c>
      <c r="M102" s="8">
        <f>L102*(Rates!C$14+Rates!C$37+Rates!C$38)</f>
        <v>360.88</v>
      </c>
      <c r="N102" s="2">
        <f t="shared" si="9"/>
        <v>36.9</v>
      </c>
      <c r="O102" s="7">
        <f>N102*(Rates!C$34+2*Rates!C$40)</f>
        <v>337.63499999999999</v>
      </c>
      <c r="P102" s="2">
        <f>J102*Rates!$C$46</f>
        <v>0</v>
      </c>
      <c r="Q102" s="7" t="s">
        <v>41</v>
      </c>
      <c r="R102" s="13">
        <f t="shared" si="8"/>
        <v>11.72</v>
      </c>
      <c r="T102" s="7"/>
      <c r="U102" s="7">
        <f>D102*(Rates!$C$4+Rates!$C$7)</f>
        <v>703.2</v>
      </c>
      <c r="V102" s="17"/>
      <c r="W102" s="2" t="s">
        <v>34</v>
      </c>
      <c r="Y102" s="8">
        <f>D102*Rates!$C$48</f>
        <v>117.2</v>
      </c>
      <c r="Z102" s="8">
        <f>D102*Rates!$C$51</f>
        <v>703.2</v>
      </c>
    </row>
    <row r="103" spans="1:26" hidden="1">
      <c r="A103" s="2" t="s">
        <v>172</v>
      </c>
      <c r="B103" s="2" t="s">
        <v>69</v>
      </c>
      <c r="C103" s="2" t="s">
        <v>46</v>
      </c>
      <c r="D103" s="2">
        <v>8.89</v>
      </c>
      <c r="F103" s="2">
        <f t="shared" si="6"/>
        <v>0</v>
      </c>
      <c r="G103" s="2">
        <v>4.9400000000000004</v>
      </c>
      <c r="H103" s="7">
        <f t="shared" si="10"/>
        <v>0</v>
      </c>
      <c r="L103" s="2">
        <f t="shared" si="7"/>
        <v>0</v>
      </c>
      <c r="M103" s="8">
        <f>L103*(Rates!C$14+Rates!C$37+Rates!C$38)</f>
        <v>0</v>
      </c>
      <c r="P103" s="2">
        <f>J103*Rates!$C$46</f>
        <v>0</v>
      </c>
      <c r="R103" s="13" t="str">
        <f t="shared" si="8"/>
        <v/>
      </c>
      <c r="S103" s="7"/>
      <c r="T103" s="7"/>
      <c r="U103" s="7"/>
      <c r="V103" s="17"/>
      <c r="Y103" s="8"/>
      <c r="Z103" s="8"/>
    </row>
    <row r="104" spans="1:26" hidden="1">
      <c r="A104" s="2" t="s">
        <v>173</v>
      </c>
      <c r="B104" s="2" t="s">
        <v>69</v>
      </c>
      <c r="C104" s="2" t="s">
        <v>46</v>
      </c>
      <c r="D104" s="2">
        <v>1.35</v>
      </c>
      <c r="F104" s="2">
        <f t="shared" si="6"/>
        <v>0</v>
      </c>
      <c r="G104" s="2">
        <v>4.9400000000000004</v>
      </c>
      <c r="H104" s="7">
        <f t="shared" si="10"/>
        <v>0</v>
      </c>
      <c r="L104" s="2">
        <f t="shared" si="7"/>
        <v>0</v>
      </c>
      <c r="M104" s="8">
        <f>L104*(Rates!C$14+Rates!C$37+Rates!C$38)</f>
        <v>0</v>
      </c>
      <c r="P104" s="2">
        <f>J104*Rates!$C$46</f>
        <v>0</v>
      </c>
      <c r="R104" s="13" t="str">
        <f t="shared" si="8"/>
        <v/>
      </c>
      <c r="S104" s="7"/>
      <c r="T104" s="7"/>
      <c r="U104" s="7"/>
      <c r="V104" s="17"/>
      <c r="Y104" s="8"/>
      <c r="Z104" s="8"/>
    </row>
    <row r="105" spans="1:26" hidden="1">
      <c r="A105" s="2" t="s">
        <v>174</v>
      </c>
      <c r="B105" s="2" t="s">
        <v>80</v>
      </c>
      <c r="C105" s="2" t="s">
        <v>46</v>
      </c>
      <c r="D105" s="2">
        <v>1.35</v>
      </c>
      <c r="E105" s="2">
        <v>2.5</v>
      </c>
      <c r="F105" s="2">
        <f t="shared" si="6"/>
        <v>3.375</v>
      </c>
      <c r="G105" s="2">
        <v>12.26</v>
      </c>
      <c r="H105" s="7">
        <f t="shared" si="10"/>
        <v>30.65</v>
      </c>
      <c r="I105" s="2">
        <v>2</v>
      </c>
      <c r="L105" s="2">
        <f t="shared" si="7"/>
        <v>22.65</v>
      </c>
      <c r="M105" s="8"/>
      <c r="P105" s="2">
        <f>J105*Rates!$C$46</f>
        <v>0</v>
      </c>
      <c r="R105" s="13" t="str">
        <f t="shared" si="8"/>
        <v/>
      </c>
      <c r="S105" s="7"/>
      <c r="T105" s="7"/>
      <c r="U105" s="7"/>
      <c r="V105" s="17"/>
      <c r="Y105" s="8"/>
      <c r="Z105" s="8"/>
    </row>
    <row r="106" spans="1:26">
      <c r="A106" s="2" t="s">
        <v>175</v>
      </c>
      <c r="B106" s="2" t="s">
        <v>40</v>
      </c>
      <c r="C106" s="2" t="s">
        <v>30</v>
      </c>
      <c r="D106" s="2">
        <v>56.35</v>
      </c>
      <c r="E106" s="2">
        <v>3</v>
      </c>
      <c r="F106" s="2">
        <f t="shared" si="6"/>
        <v>169.05</v>
      </c>
      <c r="G106" s="2">
        <v>31.21</v>
      </c>
      <c r="H106" s="7">
        <f t="shared" si="10"/>
        <v>93.63</v>
      </c>
      <c r="I106" s="2">
        <v>2</v>
      </c>
      <c r="L106" s="2">
        <f t="shared" si="7"/>
        <v>85.63</v>
      </c>
      <c r="M106" s="8">
        <f>L106*(Rates!C$14+Rates!C$37+Rates!C$38)</f>
        <v>890.55200000000002</v>
      </c>
      <c r="N106" s="2">
        <f t="shared" si="9"/>
        <v>41.21</v>
      </c>
      <c r="O106" s="7">
        <f>N106*(Rates!C$34+2*Rates!C$40)</f>
        <v>377.07150000000001</v>
      </c>
      <c r="P106" s="2">
        <f>J106*Rates!$C$46</f>
        <v>0</v>
      </c>
      <c r="R106" s="13" t="str">
        <f t="shared" si="8"/>
        <v/>
      </c>
      <c r="S106" s="7"/>
      <c r="T106" s="7"/>
      <c r="U106" s="7"/>
      <c r="V106" s="17"/>
      <c r="W106" s="2" t="s">
        <v>34</v>
      </c>
      <c r="Y106" s="8">
        <f>D106*Rates!$C$48</f>
        <v>563.5</v>
      </c>
      <c r="Z106" s="8">
        <f>D106*Rates!$C$51</f>
        <v>3381</v>
      </c>
    </row>
    <row r="107" spans="1:26">
      <c r="A107" s="2" t="s">
        <v>176</v>
      </c>
      <c r="B107" s="2" t="s">
        <v>62</v>
      </c>
      <c r="C107" s="2" t="s">
        <v>30</v>
      </c>
      <c r="D107" s="2">
        <v>28.94</v>
      </c>
      <c r="E107" s="2">
        <v>3</v>
      </c>
      <c r="F107" s="2">
        <f t="shared" si="6"/>
        <v>86.820000000000007</v>
      </c>
      <c r="G107" s="2">
        <v>22.8</v>
      </c>
      <c r="H107" s="7">
        <f t="shared" si="10"/>
        <v>68.400000000000006</v>
      </c>
      <c r="I107" s="2">
        <v>3</v>
      </c>
      <c r="L107" s="2">
        <f t="shared" si="7"/>
        <v>56.400000000000006</v>
      </c>
      <c r="M107" s="8">
        <f>L107*(Rates!C$14+Rates!C$37+Rates!C$38)</f>
        <v>586.56000000000006</v>
      </c>
      <c r="N107" s="2">
        <f t="shared" si="9"/>
        <v>37.799999999999997</v>
      </c>
      <c r="O107" s="7">
        <f>N107*(Rates!C$34+2*Rates!C$40)</f>
        <v>345.87</v>
      </c>
      <c r="P107" s="2">
        <f>J107*Rates!$C$46</f>
        <v>0</v>
      </c>
      <c r="Q107" s="2" t="s">
        <v>177</v>
      </c>
      <c r="R107" s="13">
        <f t="shared" si="8"/>
        <v>28.94</v>
      </c>
      <c r="S107" s="7"/>
      <c r="T107" s="7"/>
      <c r="U107" s="7"/>
      <c r="V107" s="17">
        <f>D107*(Rates!$C$4+Rates!$C$8)</f>
        <v>1881.1000000000001</v>
      </c>
      <c r="W107" s="2" t="s">
        <v>34</v>
      </c>
      <c r="Y107" s="8">
        <f>D107*Rates!$C$48</f>
        <v>289.40000000000003</v>
      </c>
      <c r="Z107" s="8">
        <f>D107*Rates!$C$51</f>
        <v>1736.4</v>
      </c>
    </row>
    <row r="108" spans="1:26" s="9" customFormat="1" hidden="1">
      <c r="A108" s="9" t="s">
        <v>178</v>
      </c>
      <c r="B108" s="9" t="s">
        <v>48</v>
      </c>
      <c r="C108" s="9" t="s">
        <v>46</v>
      </c>
      <c r="D108" s="9">
        <v>21.04</v>
      </c>
      <c r="F108" s="9">
        <f t="shared" si="6"/>
        <v>0</v>
      </c>
      <c r="H108" s="10">
        <f t="shared" si="10"/>
        <v>0</v>
      </c>
      <c r="L108" s="9">
        <f t="shared" si="7"/>
        <v>0</v>
      </c>
      <c r="M108" s="8">
        <f>L108*(Rates!C$14+Rates!C$37+Rates!C$38)</f>
        <v>0</v>
      </c>
      <c r="P108" s="2">
        <f>J108*Rates!$C$46</f>
        <v>0</v>
      </c>
      <c r="R108" s="13" t="str">
        <f t="shared" si="8"/>
        <v/>
      </c>
      <c r="S108" s="10"/>
      <c r="T108" s="10"/>
      <c r="U108" s="10"/>
      <c r="V108" s="18"/>
      <c r="Y108" s="11"/>
      <c r="Z108" s="11"/>
    </row>
    <row r="109" spans="1:26" hidden="1">
      <c r="A109" s="2" t="s">
        <v>179</v>
      </c>
      <c r="B109" s="2" t="s">
        <v>69</v>
      </c>
      <c r="C109" s="2" t="s">
        <v>46</v>
      </c>
      <c r="D109" s="2">
        <v>8.27</v>
      </c>
      <c r="E109" s="2">
        <v>2.5</v>
      </c>
      <c r="F109" s="2">
        <f t="shared" si="6"/>
        <v>20.674999999999997</v>
      </c>
      <c r="G109" s="2">
        <v>14</v>
      </c>
      <c r="H109" s="7">
        <f t="shared" si="10"/>
        <v>35</v>
      </c>
      <c r="L109" s="2">
        <f t="shared" si="7"/>
        <v>35</v>
      </c>
      <c r="M109" s="8"/>
      <c r="P109" s="2">
        <f>J109*Rates!$C$46</f>
        <v>0</v>
      </c>
      <c r="R109" s="13" t="str">
        <f t="shared" si="8"/>
        <v/>
      </c>
      <c r="S109" s="7"/>
      <c r="T109" s="7"/>
      <c r="U109" s="7"/>
      <c r="V109" s="17"/>
      <c r="Y109" s="8"/>
      <c r="Z109" s="8"/>
    </row>
    <row r="110" spans="1:26" hidden="1">
      <c r="A110" s="2" t="s">
        <v>180</v>
      </c>
      <c r="B110" s="2" t="s">
        <v>69</v>
      </c>
      <c r="C110" s="2" t="s">
        <v>46</v>
      </c>
      <c r="D110" s="2">
        <v>12.82</v>
      </c>
      <c r="E110" s="2">
        <v>2.5</v>
      </c>
      <c r="F110" s="2">
        <f t="shared" si="6"/>
        <v>32.049999999999997</v>
      </c>
      <c r="G110" s="2">
        <v>6.9</v>
      </c>
      <c r="H110" s="7">
        <f t="shared" si="10"/>
        <v>17.25</v>
      </c>
      <c r="I110" s="2">
        <v>1</v>
      </c>
      <c r="L110" s="2">
        <f t="shared" si="7"/>
        <v>13.25</v>
      </c>
      <c r="M110" s="8"/>
      <c r="P110" s="2">
        <f>J110*Rates!$C$46</f>
        <v>0</v>
      </c>
      <c r="R110" s="13" t="str">
        <f t="shared" si="8"/>
        <v/>
      </c>
      <c r="S110" s="7"/>
      <c r="T110" s="7"/>
      <c r="U110" s="7"/>
      <c r="V110" s="17"/>
      <c r="Y110" s="8"/>
      <c r="Z110" s="8"/>
    </row>
    <row r="111" spans="1:26" hidden="1">
      <c r="A111" s="2" t="s">
        <v>181</v>
      </c>
      <c r="B111" s="2" t="s">
        <v>69</v>
      </c>
      <c r="C111" s="2" t="s">
        <v>46</v>
      </c>
      <c r="D111" s="2">
        <v>9.42</v>
      </c>
      <c r="F111" s="2">
        <f t="shared" si="6"/>
        <v>0</v>
      </c>
      <c r="G111" s="2">
        <v>12.85</v>
      </c>
      <c r="H111" s="7">
        <f t="shared" si="10"/>
        <v>0</v>
      </c>
      <c r="L111" s="2">
        <f t="shared" si="7"/>
        <v>0</v>
      </c>
      <c r="M111" s="8">
        <f>L111*(Rates!C$14+Rates!C$37+Rates!C$38)</f>
        <v>0</v>
      </c>
      <c r="P111" s="2">
        <f>J111*Rates!$C$46</f>
        <v>0</v>
      </c>
      <c r="R111" s="13" t="str">
        <f t="shared" si="8"/>
        <v/>
      </c>
      <c r="S111" s="7"/>
      <c r="T111" s="7"/>
      <c r="U111" s="7"/>
      <c r="V111" s="17"/>
      <c r="Y111" s="8"/>
      <c r="Z111" s="8"/>
    </row>
    <row r="112" spans="1:26" hidden="1">
      <c r="A112" s="2" t="s">
        <v>182</v>
      </c>
      <c r="B112" s="2" t="s">
        <v>62</v>
      </c>
      <c r="C112" s="2" t="s">
        <v>46</v>
      </c>
      <c r="D112" s="2">
        <v>9.67</v>
      </c>
      <c r="F112" s="2">
        <f t="shared" si="6"/>
        <v>0</v>
      </c>
      <c r="G112" s="2">
        <v>13</v>
      </c>
      <c r="H112" s="7">
        <f t="shared" si="10"/>
        <v>0</v>
      </c>
      <c r="L112" s="2">
        <f t="shared" si="7"/>
        <v>0</v>
      </c>
      <c r="M112" s="8">
        <f>L112*(Rates!C$14+Rates!C$37+Rates!C$38)</f>
        <v>0</v>
      </c>
      <c r="P112" s="2">
        <f>J112*Rates!$C$46</f>
        <v>0</v>
      </c>
      <c r="R112" s="13" t="str">
        <f t="shared" si="8"/>
        <v/>
      </c>
      <c r="S112" s="7"/>
      <c r="T112" s="7"/>
      <c r="U112" s="7"/>
      <c r="V112" s="17"/>
      <c r="Y112" s="8"/>
      <c r="Z112" s="8"/>
    </row>
    <row r="113" spans="1:26" hidden="1">
      <c r="A113" s="2" t="s">
        <v>183</v>
      </c>
      <c r="B113" s="2" t="s">
        <v>62</v>
      </c>
      <c r="C113" s="2" t="s">
        <v>46</v>
      </c>
      <c r="D113" s="2">
        <v>4.5999999999999996</v>
      </c>
      <c r="E113" s="2">
        <v>3</v>
      </c>
      <c r="F113" s="2">
        <f t="shared" si="6"/>
        <v>13.799999999999999</v>
      </c>
      <c r="G113" s="2">
        <v>8</v>
      </c>
      <c r="H113" s="7">
        <f t="shared" si="10"/>
        <v>24</v>
      </c>
      <c r="I113" s="2">
        <v>1</v>
      </c>
      <c r="L113" s="2">
        <f t="shared" si="7"/>
        <v>20</v>
      </c>
      <c r="M113" s="8"/>
      <c r="P113" s="2">
        <f>J113*Rates!$C$46</f>
        <v>0</v>
      </c>
      <c r="R113" s="13" t="str">
        <f t="shared" si="8"/>
        <v/>
      </c>
      <c r="S113" s="7"/>
      <c r="T113" s="7"/>
      <c r="U113" s="7"/>
      <c r="V113" s="17"/>
      <c r="Y113" s="8"/>
      <c r="Z113" s="8"/>
    </row>
    <row r="114" spans="1:26" hidden="1">
      <c r="A114" s="2" t="s">
        <v>184</v>
      </c>
      <c r="B114" s="2" t="s">
        <v>45</v>
      </c>
      <c r="C114" s="2" t="s">
        <v>46</v>
      </c>
      <c r="D114" s="2">
        <v>6.26</v>
      </c>
      <c r="F114" s="2">
        <f t="shared" si="6"/>
        <v>0</v>
      </c>
      <c r="G114" s="2">
        <v>11</v>
      </c>
      <c r="H114" s="7">
        <f t="shared" si="10"/>
        <v>0</v>
      </c>
      <c r="L114" s="2">
        <f t="shared" si="7"/>
        <v>0</v>
      </c>
      <c r="M114" s="8">
        <f>L114*(Rates!C$14+Rates!C$37+Rates!C$38)</f>
        <v>0</v>
      </c>
      <c r="P114" s="2">
        <f>J114*Rates!$C$46</f>
        <v>0</v>
      </c>
      <c r="R114" s="13" t="str">
        <f t="shared" si="8"/>
        <v/>
      </c>
      <c r="S114" s="7"/>
      <c r="T114" s="7"/>
      <c r="U114" s="7"/>
      <c r="V114" s="17"/>
      <c r="Y114" s="8"/>
      <c r="Z114" s="8"/>
    </row>
    <row r="115" spans="1:26" hidden="1">
      <c r="A115" s="2" t="s">
        <v>185</v>
      </c>
      <c r="B115" s="2" t="s">
        <v>62</v>
      </c>
      <c r="C115" s="2" t="s">
        <v>46</v>
      </c>
      <c r="D115" s="2">
        <v>2.13</v>
      </c>
      <c r="F115" s="2">
        <f t="shared" si="6"/>
        <v>0</v>
      </c>
      <c r="G115" s="2">
        <v>6.1</v>
      </c>
      <c r="H115" s="7">
        <f t="shared" si="10"/>
        <v>0</v>
      </c>
      <c r="L115" s="2">
        <f t="shared" si="7"/>
        <v>0</v>
      </c>
      <c r="M115" s="8">
        <f>L115*(Rates!C$14+Rates!C$37+Rates!C$38)</f>
        <v>0</v>
      </c>
      <c r="P115" s="2">
        <f>J115*Rates!$C$46</f>
        <v>0</v>
      </c>
      <c r="R115" s="13" t="str">
        <f t="shared" si="8"/>
        <v/>
      </c>
      <c r="S115" s="7"/>
      <c r="T115" s="7"/>
      <c r="U115" s="7"/>
      <c r="V115" s="17"/>
      <c r="Y115" s="8"/>
      <c r="Z115" s="8"/>
    </row>
    <row r="116" spans="1:26" hidden="1">
      <c r="A116" s="2" t="s">
        <v>186</v>
      </c>
      <c r="B116" s="2" t="s">
        <v>45</v>
      </c>
      <c r="C116" s="2" t="s">
        <v>46</v>
      </c>
      <c r="D116" s="2">
        <v>4.82</v>
      </c>
      <c r="F116" s="2">
        <f t="shared" si="6"/>
        <v>0</v>
      </c>
      <c r="G116" s="2">
        <v>7</v>
      </c>
      <c r="H116" s="7">
        <f t="shared" si="10"/>
        <v>0</v>
      </c>
      <c r="L116" s="2">
        <f t="shared" si="7"/>
        <v>0</v>
      </c>
      <c r="M116" s="8">
        <f>L116*(Rates!C$14+Rates!C$37+Rates!C$38)</f>
        <v>0</v>
      </c>
      <c r="P116" s="2">
        <f>J116*Rates!$C$46</f>
        <v>0</v>
      </c>
      <c r="R116" s="13" t="str">
        <f t="shared" si="8"/>
        <v/>
      </c>
      <c r="S116" s="7"/>
      <c r="T116" s="7"/>
      <c r="U116" s="7"/>
      <c r="V116" s="17"/>
      <c r="Y116" s="8"/>
      <c r="Z116" s="8"/>
    </row>
    <row r="117" spans="1:26" hidden="1">
      <c r="A117" s="2" t="s">
        <v>187</v>
      </c>
      <c r="B117" s="2" t="s">
        <v>69</v>
      </c>
      <c r="C117" s="2" t="s">
        <v>46</v>
      </c>
      <c r="D117" s="2">
        <v>9.42</v>
      </c>
      <c r="F117" s="2">
        <f t="shared" si="6"/>
        <v>0</v>
      </c>
      <c r="G117" s="2">
        <v>12.6</v>
      </c>
      <c r="H117" s="7">
        <f t="shared" si="10"/>
        <v>0</v>
      </c>
      <c r="L117" s="2">
        <f t="shared" si="7"/>
        <v>0</v>
      </c>
      <c r="M117" s="8">
        <f>L117*(Rates!C$14+Rates!C$37+Rates!C$38)</f>
        <v>0</v>
      </c>
      <c r="P117" s="2">
        <f>J117*Rates!$C$46</f>
        <v>0</v>
      </c>
      <c r="R117" s="13" t="str">
        <f t="shared" si="8"/>
        <v/>
      </c>
      <c r="S117" s="7"/>
      <c r="T117" s="7"/>
      <c r="U117" s="7"/>
      <c r="V117" s="17"/>
      <c r="Y117" s="8"/>
      <c r="Z117" s="8"/>
    </row>
    <row r="118" spans="1:26" hidden="1">
      <c r="A118" s="2" t="s">
        <v>188</v>
      </c>
      <c r="B118" s="2" t="s">
        <v>69</v>
      </c>
      <c r="C118" s="2" t="s">
        <v>46</v>
      </c>
      <c r="D118" s="2">
        <v>7.72</v>
      </c>
      <c r="F118" s="2">
        <f t="shared" si="6"/>
        <v>0</v>
      </c>
      <c r="G118" s="2">
        <v>11.3</v>
      </c>
      <c r="H118" s="7">
        <f t="shared" si="10"/>
        <v>0</v>
      </c>
      <c r="L118" s="2">
        <f t="shared" si="7"/>
        <v>0</v>
      </c>
      <c r="M118" s="8">
        <f>L118*(Rates!C$14+Rates!C$37+Rates!C$38)</f>
        <v>0</v>
      </c>
      <c r="P118" s="2">
        <f>J118*Rates!$C$46</f>
        <v>0</v>
      </c>
      <c r="R118" s="13" t="str">
        <f t="shared" si="8"/>
        <v/>
      </c>
      <c r="S118" s="7"/>
      <c r="T118" s="7"/>
      <c r="U118" s="7"/>
      <c r="V118" s="17"/>
      <c r="Y118" s="8"/>
      <c r="Z118" s="8"/>
    </row>
    <row r="119" spans="1:26" hidden="1">
      <c r="A119" s="2" t="s">
        <v>189</v>
      </c>
      <c r="B119" s="2" t="s">
        <v>69</v>
      </c>
      <c r="C119" s="2" t="s">
        <v>46</v>
      </c>
      <c r="D119" s="2">
        <v>51.64</v>
      </c>
      <c r="F119" s="2">
        <f t="shared" si="6"/>
        <v>0</v>
      </c>
      <c r="H119" s="7">
        <f t="shared" si="10"/>
        <v>0</v>
      </c>
      <c r="L119" s="2">
        <f t="shared" si="7"/>
        <v>0</v>
      </c>
      <c r="M119" s="8">
        <f>L119*(Rates!C$14+Rates!C$37+Rates!C$38)</f>
        <v>0</v>
      </c>
      <c r="P119" s="2">
        <f>J119*Rates!$C$46</f>
        <v>0</v>
      </c>
      <c r="R119" s="13" t="str">
        <f t="shared" si="8"/>
        <v/>
      </c>
      <c r="S119" s="7"/>
      <c r="T119" s="7"/>
      <c r="U119" s="7"/>
      <c r="V119" s="17"/>
      <c r="Y119" s="8"/>
      <c r="Z119" s="8"/>
    </row>
    <row r="120" spans="1:26" s="9" customFormat="1" hidden="1">
      <c r="A120" s="9" t="s">
        <v>190</v>
      </c>
      <c r="B120" s="9" t="s">
        <v>120</v>
      </c>
      <c r="C120" s="9" t="s">
        <v>46</v>
      </c>
      <c r="D120" s="9">
        <v>88.02</v>
      </c>
      <c r="F120" s="9">
        <f t="shared" si="6"/>
        <v>0</v>
      </c>
      <c r="H120" s="10">
        <f t="shared" si="10"/>
        <v>0</v>
      </c>
      <c r="L120" s="9">
        <f t="shared" si="7"/>
        <v>0</v>
      </c>
      <c r="M120" s="8">
        <f>L120*(Rates!C$14+Rates!C$37+Rates!C$38)</f>
        <v>0</v>
      </c>
      <c r="P120" s="2">
        <f>J120*Rates!$C$46</f>
        <v>0</v>
      </c>
      <c r="R120" s="13" t="str">
        <f t="shared" si="8"/>
        <v/>
      </c>
      <c r="S120" s="10"/>
      <c r="T120" s="10"/>
      <c r="U120" s="10"/>
      <c r="V120" s="18"/>
      <c r="Y120" s="11"/>
      <c r="Z120" s="11"/>
    </row>
    <row r="121" spans="1:26" hidden="1">
      <c r="A121" s="2" t="s">
        <v>191</v>
      </c>
      <c r="B121" s="2" t="s">
        <v>45</v>
      </c>
      <c r="C121" s="2" t="s">
        <v>46</v>
      </c>
      <c r="D121" s="2">
        <v>3.05</v>
      </c>
      <c r="F121" s="2">
        <f t="shared" si="6"/>
        <v>0</v>
      </c>
      <c r="G121" s="2">
        <v>7.11</v>
      </c>
      <c r="H121" s="7">
        <f t="shared" si="10"/>
        <v>0</v>
      </c>
      <c r="L121" s="2">
        <f t="shared" si="7"/>
        <v>0</v>
      </c>
      <c r="M121" s="8">
        <f>L121*(Rates!C$14+Rates!C$37+Rates!C$38)</f>
        <v>0</v>
      </c>
      <c r="P121" s="2">
        <f>J121*Rates!$C$46</f>
        <v>0</v>
      </c>
      <c r="R121" s="13" t="str">
        <f t="shared" si="8"/>
        <v/>
      </c>
      <c r="S121" s="7"/>
      <c r="T121" s="7"/>
      <c r="U121" s="7"/>
      <c r="V121" s="17"/>
      <c r="Y121" s="8"/>
      <c r="Z121" s="8"/>
    </row>
    <row r="122" spans="1:26" hidden="1">
      <c r="A122" s="2" t="s">
        <v>192</v>
      </c>
      <c r="B122" s="2" t="s">
        <v>62</v>
      </c>
      <c r="C122" s="2" t="s">
        <v>46</v>
      </c>
      <c r="D122" s="2">
        <v>2.16</v>
      </c>
      <c r="F122" s="2">
        <f t="shared" si="6"/>
        <v>0</v>
      </c>
      <c r="G122" s="2">
        <v>6.1</v>
      </c>
      <c r="H122" s="7">
        <f t="shared" si="10"/>
        <v>0</v>
      </c>
      <c r="L122" s="2">
        <f t="shared" si="7"/>
        <v>0</v>
      </c>
      <c r="M122" s="8">
        <f>L122*(Rates!C$14+Rates!C$37+Rates!C$38)</f>
        <v>0</v>
      </c>
      <c r="P122" s="2">
        <f>J122*Rates!$C$46</f>
        <v>0</v>
      </c>
      <c r="R122" s="13" t="str">
        <f t="shared" si="8"/>
        <v/>
      </c>
      <c r="S122" s="7"/>
      <c r="T122" s="7"/>
      <c r="U122" s="7"/>
      <c r="V122" s="17"/>
      <c r="Y122" s="8"/>
      <c r="Z122" s="8"/>
    </row>
    <row r="123" spans="1:26">
      <c r="A123" s="2" t="s">
        <v>193</v>
      </c>
      <c r="B123" s="2" t="s">
        <v>36</v>
      </c>
      <c r="C123" s="2" t="s">
        <v>30</v>
      </c>
      <c r="D123" s="2">
        <v>14.39</v>
      </c>
      <c r="E123" s="2">
        <v>2.5</v>
      </c>
      <c r="F123" s="2">
        <f t="shared" si="6"/>
        <v>35.975000000000001</v>
      </c>
      <c r="G123" s="2">
        <v>16.3</v>
      </c>
      <c r="H123" s="7">
        <f t="shared" si="10"/>
        <v>40.75</v>
      </c>
      <c r="I123" s="2">
        <v>1</v>
      </c>
      <c r="J123" s="2">
        <v>1</v>
      </c>
      <c r="K123" s="2">
        <v>2</v>
      </c>
      <c r="L123" s="2">
        <f t="shared" si="7"/>
        <v>34.75</v>
      </c>
      <c r="M123" s="8">
        <f>L123*(Rates!C$14+Rates!C$37+Rates!C$38)</f>
        <v>361.40000000000003</v>
      </c>
      <c r="N123" s="2">
        <f t="shared" ref="N123" si="11">G123+I123*5</f>
        <v>21.3</v>
      </c>
      <c r="O123" s="7">
        <f>N123*(Rates!C$34+2*Rates!C$40)</f>
        <v>194.89500000000001</v>
      </c>
      <c r="P123" s="2">
        <f>J123*Rates!$C$46</f>
        <v>60</v>
      </c>
      <c r="Q123" s="2" t="s">
        <v>33</v>
      </c>
      <c r="R123" s="13">
        <f t="shared" si="8"/>
        <v>14.39</v>
      </c>
      <c r="S123" s="7">
        <f>D123*(Rates!$C$4+Rates!$C$5)</f>
        <v>1133.3564000000001</v>
      </c>
      <c r="T123" s="7"/>
      <c r="U123" s="7"/>
      <c r="V123" s="17"/>
      <c r="W123" s="2" t="s">
        <v>34</v>
      </c>
      <c r="Y123" s="8">
        <f>D123*Rates!$C$48</f>
        <v>143.9</v>
      </c>
      <c r="Z123" s="8">
        <f>D123*Rates!$C$51</f>
        <v>863.40000000000009</v>
      </c>
    </row>
    <row r="124" spans="1:26" hidden="1">
      <c r="A124" s="2" t="s">
        <v>194</v>
      </c>
      <c r="B124" s="2" t="s">
        <v>36</v>
      </c>
      <c r="C124" s="2" t="s">
        <v>46</v>
      </c>
      <c r="D124" s="2">
        <v>26.59</v>
      </c>
      <c r="F124" s="2">
        <f t="shared" si="6"/>
        <v>0</v>
      </c>
      <c r="G124" s="2">
        <v>24.86</v>
      </c>
      <c r="H124" s="7">
        <f t="shared" si="10"/>
        <v>0</v>
      </c>
      <c r="L124" s="2">
        <f t="shared" si="7"/>
        <v>0</v>
      </c>
      <c r="M124" s="8">
        <f>L124*(Rates!C$14+Rates!C$37+Rates!C$38)</f>
        <v>0</v>
      </c>
      <c r="P124" s="2">
        <f>J124*Rates!$C$46</f>
        <v>0</v>
      </c>
      <c r="R124" s="13" t="str">
        <f t="shared" si="8"/>
        <v/>
      </c>
      <c r="S124" s="7"/>
      <c r="T124" s="7"/>
      <c r="U124" s="7"/>
      <c r="V124" s="17"/>
      <c r="Y124" s="8"/>
      <c r="Z124" s="8"/>
    </row>
    <row r="125" spans="1:26" hidden="1">
      <c r="A125" s="2" t="s">
        <v>195</v>
      </c>
      <c r="B125" s="2" t="s">
        <v>196</v>
      </c>
      <c r="C125" s="2" t="s">
        <v>46</v>
      </c>
      <c r="D125" s="2">
        <v>5.89</v>
      </c>
      <c r="F125" s="2">
        <f t="shared" si="6"/>
        <v>0</v>
      </c>
      <c r="G125" s="2">
        <v>10.62</v>
      </c>
      <c r="H125" s="7">
        <f t="shared" si="10"/>
        <v>0</v>
      </c>
      <c r="L125" s="2">
        <f t="shared" si="7"/>
        <v>0</v>
      </c>
      <c r="M125" s="8">
        <f>L125*(Rates!C$14+Rates!C$37+Rates!C$38)</f>
        <v>0</v>
      </c>
      <c r="P125" s="2">
        <f>J125*Rates!$C$46</f>
        <v>0</v>
      </c>
      <c r="R125" s="13" t="str">
        <f t="shared" si="8"/>
        <v/>
      </c>
      <c r="S125" s="7"/>
      <c r="T125" s="7"/>
      <c r="U125" s="7"/>
      <c r="V125" s="17"/>
      <c r="Y125" s="8"/>
      <c r="Z125" s="8"/>
    </row>
    <row r="126" spans="1:26" hidden="1">
      <c r="A126" s="2" t="s">
        <v>197</v>
      </c>
      <c r="B126" s="2" t="s">
        <v>62</v>
      </c>
      <c r="C126" s="2" t="s">
        <v>46</v>
      </c>
      <c r="D126" s="2">
        <v>4.7</v>
      </c>
      <c r="F126" s="2">
        <f t="shared" si="6"/>
        <v>0</v>
      </c>
      <c r="G126" s="2">
        <v>10.58</v>
      </c>
      <c r="H126" s="7">
        <f t="shared" si="10"/>
        <v>0</v>
      </c>
      <c r="L126" s="2">
        <f t="shared" si="7"/>
        <v>0</v>
      </c>
      <c r="M126" s="8">
        <f>L126*(Rates!C$14+Rates!C$37+Rates!C$38)</f>
        <v>0</v>
      </c>
      <c r="P126" s="2">
        <f>J126*Rates!$C$46</f>
        <v>0</v>
      </c>
      <c r="R126" s="13" t="str">
        <f t="shared" si="8"/>
        <v/>
      </c>
      <c r="S126" s="7"/>
      <c r="T126" s="7"/>
      <c r="U126" s="7"/>
      <c r="V126" s="17"/>
      <c r="Y126" s="8"/>
      <c r="Z126" s="8"/>
    </row>
    <row r="127" spans="1:26">
      <c r="A127" s="2" t="s">
        <v>198</v>
      </c>
      <c r="B127" s="2" t="s">
        <v>36</v>
      </c>
      <c r="C127" s="2" t="s">
        <v>30</v>
      </c>
      <c r="D127" s="2">
        <v>16.68</v>
      </c>
      <c r="E127" s="2">
        <v>2.2000000000000002</v>
      </c>
      <c r="F127" s="2">
        <f t="shared" si="6"/>
        <v>36.696000000000005</v>
      </c>
      <c r="G127" s="2">
        <v>6.55</v>
      </c>
      <c r="H127" s="7">
        <f t="shared" si="10"/>
        <v>14.41</v>
      </c>
      <c r="I127" s="2">
        <v>2</v>
      </c>
      <c r="J127" s="2">
        <v>2</v>
      </c>
      <c r="L127" s="2">
        <f t="shared" si="7"/>
        <v>6.41</v>
      </c>
      <c r="M127" s="8">
        <f>L127*(Rates!C$14+Rates!C$37+Rates!C$38)</f>
        <v>66.664000000000001</v>
      </c>
      <c r="N127" s="2">
        <f t="shared" ref="N127" si="12">G127+I127*5</f>
        <v>16.55</v>
      </c>
      <c r="O127" s="7">
        <f>N127*(Rates!C$34+2*Rates!C$40)</f>
        <v>151.4325</v>
      </c>
      <c r="P127" s="2">
        <f>J127*Rates!$C$46</f>
        <v>120</v>
      </c>
      <c r="R127" s="13" t="str">
        <f t="shared" si="8"/>
        <v/>
      </c>
      <c r="S127" s="7"/>
      <c r="T127" s="7"/>
      <c r="U127" s="7"/>
      <c r="V127" s="17"/>
      <c r="Y127" s="8"/>
      <c r="Z127" s="8"/>
    </row>
    <row r="128" spans="1:26" hidden="1">
      <c r="A128" s="2" t="s">
        <v>199</v>
      </c>
      <c r="B128" s="2" t="s">
        <v>139</v>
      </c>
      <c r="C128" s="2" t="s">
        <v>46</v>
      </c>
      <c r="D128" s="2">
        <v>114.79</v>
      </c>
      <c r="E128" s="2">
        <v>3</v>
      </c>
      <c r="F128" s="2">
        <f t="shared" si="6"/>
        <v>344.37</v>
      </c>
      <c r="G128" s="2">
        <v>80</v>
      </c>
      <c r="H128" s="7">
        <f t="shared" si="10"/>
        <v>240</v>
      </c>
      <c r="L128" s="2">
        <f t="shared" si="7"/>
        <v>240</v>
      </c>
      <c r="M128" s="8"/>
      <c r="P128" s="2">
        <f>J128*Rates!$C$46</f>
        <v>0</v>
      </c>
      <c r="R128" s="13" t="str">
        <f t="shared" si="8"/>
        <v/>
      </c>
      <c r="S128" s="7"/>
      <c r="T128" s="7"/>
      <c r="U128" s="7"/>
      <c r="V128" s="17"/>
      <c r="Y128" s="8"/>
      <c r="Z128" s="8"/>
    </row>
    <row r="129" spans="1:26" hidden="1">
      <c r="A129" s="2" t="s">
        <v>200</v>
      </c>
      <c r="B129" s="2" t="s">
        <v>45</v>
      </c>
      <c r="C129" s="2" t="s">
        <v>46</v>
      </c>
      <c r="D129" s="2">
        <v>22.39</v>
      </c>
      <c r="F129" s="2">
        <f t="shared" si="6"/>
        <v>0</v>
      </c>
      <c r="G129" s="2">
        <v>31.38</v>
      </c>
      <c r="H129" s="7">
        <f t="shared" si="10"/>
        <v>0</v>
      </c>
      <c r="L129" s="2">
        <f t="shared" si="7"/>
        <v>0</v>
      </c>
      <c r="M129" s="8">
        <f>L129*(Rates!C$14+Rates!C$37+Rates!C$38)</f>
        <v>0</v>
      </c>
      <c r="P129" s="2">
        <f>J129*Rates!$C$46</f>
        <v>0</v>
      </c>
      <c r="R129" s="13" t="str">
        <f t="shared" si="8"/>
        <v/>
      </c>
      <c r="S129" s="7"/>
      <c r="T129" s="7"/>
      <c r="U129" s="7"/>
      <c r="V129" s="17"/>
      <c r="Y129" s="8"/>
      <c r="Z129" s="8"/>
    </row>
    <row r="130" spans="1:26" hidden="1">
      <c r="A130" s="2" t="s">
        <v>201</v>
      </c>
      <c r="B130" s="2" t="s">
        <v>202</v>
      </c>
      <c r="C130" s="2" t="s">
        <v>46</v>
      </c>
      <c r="D130" s="2">
        <v>9.94</v>
      </c>
      <c r="F130" s="2">
        <f t="shared" si="6"/>
        <v>0</v>
      </c>
      <c r="G130" s="2">
        <v>21.3</v>
      </c>
      <c r="H130" s="7">
        <f t="shared" si="10"/>
        <v>0</v>
      </c>
      <c r="L130" s="2">
        <f t="shared" si="7"/>
        <v>0</v>
      </c>
      <c r="M130" s="8">
        <f>L130*(Rates!C$14+Rates!C$37+Rates!C$38)</f>
        <v>0</v>
      </c>
      <c r="P130" s="2">
        <f>J130*Rates!$C$46</f>
        <v>0</v>
      </c>
      <c r="R130" s="13" t="str">
        <f t="shared" si="8"/>
        <v/>
      </c>
      <c r="S130" s="7"/>
      <c r="T130" s="7"/>
      <c r="U130" s="7"/>
      <c r="V130" s="17"/>
      <c r="Y130" s="8"/>
      <c r="Z130" s="8"/>
    </row>
    <row r="131" spans="1:26">
      <c r="A131" s="2" t="s">
        <v>203</v>
      </c>
      <c r="B131" s="2" t="s">
        <v>62</v>
      </c>
      <c r="C131" s="2" t="s">
        <v>30</v>
      </c>
      <c r="D131" s="2">
        <v>14.89</v>
      </c>
      <c r="E131" s="2">
        <v>3</v>
      </c>
      <c r="F131" s="2">
        <f t="shared" si="6"/>
        <v>44.67</v>
      </c>
      <c r="G131" s="2">
        <v>18.93</v>
      </c>
      <c r="H131" s="7">
        <f t="shared" si="10"/>
        <v>56.79</v>
      </c>
      <c r="I131" s="2">
        <v>7</v>
      </c>
      <c r="L131" s="2">
        <f t="shared" si="7"/>
        <v>28.79</v>
      </c>
      <c r="M131" s="8">
        <f>L131*(Rates!C$14+Rates!C$37+Rates!C$38)</f>
        <v>299.416</v>
      </c>
      <c r="N131" s="2">
        <f t="shared" ref="N131" si="13">G131+I131*5</f>
        <v>53.93</v>
      </c>
      <c r="P131" s="2">
        <f>J131*Rates!$C$46</f>
        <v>0</v>
      </c>
      <c r="R131" s="13" t="str">
        <f t="shared" si="8"/>
        <v/>
      </c>
      <c r="S131" s="7"/>
      <c r="T131" s="7"/>
      <c r="U131" s="7"/>
      <c r="V131" s="17"/>
      <c r="Y131" s="8"/>
      <c r="Z131" s="8"/>
    </row>
    <row r="132" spans="1:26" hidden="1">
      <c r="A132" s="2" t="s">
        <v>204</v>
      </c>
      <c r="B132" s="2" t="s">
        <v>69</v>
      </c>
      <c r="C132" s="2" t="s">
        <v>46</v>
      </c>
      <c r="D132" s="2">
        <v>2.16</v>
      </c>
      <c r="E132" s="2">
        <v>3</v>
      </c>
      <c r="F132" s="2">
        <f t="shared" si="6"/>
        <v>6.48</v>
      </c>
      <c r="G132" s="2">
        <v>5.98</v>
      </c>
      <c r="H132" s="7">
        <f t="shared" si="10"/>
        <v>17.940000000000001</v>
      </c>
      <c r="I132" s="2">
        <v>1</v>
      </c>
      <c r="L132" s="2">
        <f t="shared" si="7"/>
        <v>13.940000000000001</v>
      </c>
      <c r="M132" s="8"/>
      <c r="P132" s="2">
        <f>J132*Rates!$C$46</f>
        <v>0</v>
      </c>
      <c r="R132" s="13" t="str">
        <f t="shared" ref="R132:R142" si="14">IF(SUM(S132:V132) &gt; 0, D132, "")</f>
        <v/>
      </c>
      <c r="S132" s="7"/>
      <c r="T132" s="7"/>
      <c r="U132" s="7"/>
      <c r="V132" s="17"/>
      <c r="Y132" s="8"/>
      <c r="Z132" s="8"/>
    </row>
    <row r="133" spans="1:26" hidden="1">
      <c r="A133" s="2" t="s">
        <v>205</v>
      </c>
      <c r="B133" s="2" t="s">
        <v>45</v>
      </c>
      <c r="C133" s="2" t="s">
        <v>46</v>
      </c>
      <c r="D133" s="2">
        <v>7.73</v>
      </c>
      <c r="F133" s="2">
        <f t="shared" si="6"/>
        <v>0</v>
      </c>
      <c r="G133" s="2">
        <v>11.49</v>
      </c>
      <c r="H133" s="7">
        <f t="shared" si="10"/>
        <v>0</v>
      </c>
      <c r="M133" s="8">
        <f>L133*(Rates!C$14+Rates!C$37+Rates!C$38)</f>
        <v>0</v>
      </c>
      <c r="P133" s="2">
        <f>J133*Rates!$C$46</f>
        <v>0</v>
      </c>
      <c r="R133" s="13" t="str">
        <f t="shared" si="14"/>
        <v/>
      </c>
      <c r="S133" s="7"/>
      <c r="T133" s="7"/>
      <c r="U133" s="7"/>
      <c r="V133" s="17"/>
      <c r="Y133" s="8"/>
      <c r="Z133" s="8"/>
    </row>
    <row r="134" spans="1:26" hidden="1">
      <c r="A134" s="2" t="s">
        <v>206</v>
      </c>
      <c r="B134" s="2" t="s">
        <v>45</v>
      </c>
      <c r="C134" s="2" t="s">
        <v>46</v>
      </c>
      <c r="D134" s="2">
        <v>18.18</v>
      </c>
      <c r="F134" s="2">
        <f t="shared" si="6"/>
        <v>0</v>
      </c>
      <c r="G134" s="2">
        <v>18.87</v>
      </c>
      <c r="H134" s="7">
        <f t="shared" si="10"/>
        <v>0</v>
      </c>
      <c r="M134" s="8">
        <f>L134*(Rates!C$14+Rates!C$37+Rates!C$38)</f>
        <v>0</v>
      </c>
      <c r="P134" s="2">
        <f>J134*Rates!$C$46</f>
        <v>0</v>
      </c>
      <c r="R134" s="13" t="str">
        <f t="shared" si="14"/>
        <v/>
      </c>
      <c r="S134" s="7"/>
      <c r="T134" s="7"/>
      <c r="U134" s="7"/>
      <c r="V134" s="17"/>
      <c r="Y134" s="8"/>
      <c r="Z134" s="8"/>
    </row>
    <row r="135" spans="1:26" hidden="1">
      <c r="A135" s="2" t="s">
        <v>207</v>
      </c>
      <c r="B135" s="2" t="s">
        <v>202</v>
      </c>
      <c r="C135" s="2" t="s">
        <v>46</v>
      </c>
      <c r="D135" s="2">
        <v>9.65</v>
      </c>
      <c r="F135" s="2">
        <f t="shared" si="6"/>
        <v>0</v>
      </c>
      <c r="G135" s="2">
        <v>21.06</v>
      </c>
      <c r="H135" s="7">
        <f t="shared" si="10"/>
        <v>0</v>
      </c>
      <c r="M135" s="8">
        <f>L135*(Rates!C$14+Rates!C$37+Rates!C$38)</f>
        <v>0</v>
      </c>
      <c r="P135" s="2">
        <f>J135*Rates!$C$46</f>
        <v>0</v>
      </c>
      <c r="R135" s="13" t="str">
        <f t="shared" si="14"/>
        <v/>
      </c>
      <c r="S135" s="7"/>
      <c r="T135" s="7"/>
      <c r="U135" s="7"/>
      <c r="V135" s="17"/>
      <c r="Y135" s="8"/>
      <c r="Z135" s="8"/>
    </row>
    <row r="136" spans="1:26">
      <c r="A136" s="2" t="s">
        <v>208</v>
      </c>
      <c r="B136" s="2" t="s">
        <v>62</v>
      </c>
      <c r="C136" s="2" t="s">
        <v>30</v>
      </c>
      <c r="D136" s="2">
        <v>56.67</v>
      </c>
      <c r="E136" s="2">
        <v>3</v>
      </c>
      <c r="F136" s="2">
        <f t="shared" si="6"/>
        <v>170.01</v>
      </c>
      <c r="G136" s="2">
        <v>44</v>
      </c>
      <c r="H136" s="7">
        <f t="shared" si="10"/>
        <v>132</v>
      </c>
      <c r="L136" s="2">
        <f t="shared" ref="L136" si="15">H136-K136-(I136*4)</f>
        <v>132</v>
      </c>
      <c r="M136" s="8">
        <f>L136*(Rates!C$14+Rates!C$37+Rates!C$38)</f>
        <v>1372.8</v>
      </c>
      <c r="N136" s="2">
        <f t="shared" ref="N136" si="16">G136+I136*5</f>
        <v>44</v>
      </c>
      <c r="O136" s="7">
        <f>N136*(Rates!C$34+2*Rates!C$40)</f>
        <v>402.6</v>
      </c>
      <c r="P136" s="2">
        <f>J136*Rates!$C$46</f>
        <v>0</v>
      </c>
      <c r="R136" s="13" t="str">
        <f t="shared" si="14"/>
        <v/>
      </c>
      <c r="S136" s="7"/>
      <c r="T136" s="7"/>
      <c r="U136" s="7"/>
      <c r="V136" s="17"/>
      <c r="Y136" s="8"/>
      <c r="Z136" s="8"/>
    </row>
    <row r="137" spans="1:26" hidden="1">
      <c r="A137" s="2" t="s">
        <v>209</v>
      </c>
      <c r="B137" s="2" t="s">
        <v>210</v>
      </c>
      <c r="C137" s="2" t="s">
        <v>46</v>
      </c>
      <c r="D137" s="2">
        <v>2.23</v>
      </c>
      <c r="F137" s="2">
        <f t="shared" si="6"/>
        <v>0</v>
      </c>
      <c r="H137" s="7">
        <f t="shared" si="10"/>
        <v>0</v>
      </c>
      <c r="M137" s="8">
        <f>L137*(Rates!C$14+Rates!C$37+Rates!C$38)</f>
        <v>0</v>
      </c>
      <c r="P137" s="2">
        <f>J137*Rates!$C$46</f>
        <v>0</v>
      </c>
      <c r="R137" s="13" t="str">
        <f t="shared" si="14"/>
        <v/>
      </c>
      <c r="S137" s="7"/>
      <c r="T137" s="7"/>
      <c r="U137" s="7"/>
      <c r="V137" s="17"/>
      <c r="Y137" s="8"/>
      <c r="Z137" s="8"/>
    </row>
    <row r="138" spans="1:26">
      <c r="A138" s="2" t="s">
        <v>211</v>
      </c>
      <c r="B138" s="2" t="s">
        <v>29</v>
      </c>
      <c r="C138" s="2" t="s">
        <v>30</v>
      </c>
      <c r="D138" s="2">
        <v>4.78</v>
      </c>
      <c r="E138" s="2">
        <v>0</v>
      </c>
      <c r="F138" s="2">
        <f t="shared" si="6"/>
        <v>0</v>
      </c>
      <c r="H138" s="7">
        <f t="shared" si="10"/>
        <v>0</v>
      </c>
      <c r="L138" s="2">
        <f t="shared" ref="L138" si="17">H138-K138-(I138*4)</f>
        <v>0</v>
      </c>
      <c r="M138" s="8">
        <f>L138*(Rates!C$14+Rates!C$37+Rates!C$38)</f>
        <v>0</v>
      </c>
      <c r="N138" s="2">
        <f t="shared" ref="N138" si="18">G138+I138*5</f>
        <v>0</v>
      </c>
      <c r="O138" s="7">
        <f>N138*(Rates!C$34+2*Rates!C$40)</f>
        <v>0</v>
      </c>
      <c r="P138" s="2">
        <f>J138*Rates!$C$46</f>
        <v>0</v>
      </c>
      <c r="R138" s="13">
        <f t="shared" si="14"/>
        <v>4.78</v>
      </c>
      <c r="S138" s="7">
        <f>D138*(Rates!$C$4+Rates!$C$5)</f>
        <v>376.47280000000006</v>
      </c>
      <c r="T138" s="7"/>
      <c r="U138" s="7"/>
      <c r="V138" s="17"/>
      <c r="Y138" s="8"/>
      <c r="Z138" s="8"/>
    </row>
    <row r="139" spans="1:26" hidden="1">
      <c r="A139" s="2" t="s">
        <v>212</v>
      </c>
      <c r="B139" s="2" t="s">
        <v>69</v>
      </c>
      <c r="C139" s="2" t="s">
        <v>46</v>
      </c>
      <c r="D139" s="2">
        <v>2.39</v>
      </c>
      <c r="F139" s="2">
        <f t="shared" si="6"/>
        <v>0</v>
      </c>
      <c r="G139" s="2">
        <v>4</v>
      </c>
      <c r="H139" s="7">
        <f t="shared" si="10"/>
        <v>0</v>
      </c>
      <c r="M139" s="8">
        <f>L139*(Rates!C$14+Rates!C$37+Rates!C$38)</f>
        <v>0</v>
      </c>
      <c r="P139" s="2">
        <f>J139*Rates!$C$46</f>
        <v>0</v>
      </c>
      <c r="R139" s="13" t="str">
        <f t="shared" si="14"/>
        <v/>
      </c>
      <c r="S139" s="7"/>
      <c r="T139" s="7"/>
      <c r="U139" s="7"/>
      <c r="V139" s="17"/>
      <c r="Y139" s="8"/>
      <c r="Z139" s="8"/>
    </row>
    <row r="140" spans="1:26">
      <c r="A140" s="2" t="s">
        <v>213</v>
      </c>
      <c r="B140" s="2" t="s">
        <v>62</v>
      </c>
      <c r="C140" s="2" t="s">
        <v>30</v>
      </c>
      <c r="D140" s="2">
        <v>6.49</v>
      </c>
      <c r="E140" s="2">
        <v>3</v>
      </c>
      <c r="F140" s="2">
        <f t="shared" si="6"/>
        <v>19.47</v>
      </c>
      <c r="G140" s="2">
        <v>10.69</v>
      </c>
      <c r="H140" s="7">
        <f t="shared" si="10"/>
        <v>32.07</v>
      </c>
      <c r="I140" s="2">
        <v>4</v>
      </c>
      <c r="L140" s="2">
        <f t="shared" ref="L140" si="19">H140-K140-(I140*4)</f>
        <v>16.07</v>
      </c>
      <c r="M140" s="8">
        <f>L140*(Rates!C$14+Rates!C$37+Rates!C$38)</f>
        <v>167.12800000000001</v>
      </c>
      <c r="N140" s="2">
        <f t="shared" ref="N140" si="20">G140+I140*5</f>
        <v>30.689999999999998</v>
      </c>
      <c r="O140" s="7">
        <f>N140*(Rates!C$34+2*Rates!C$40)</f>
        <v>280.81349999999998</v>
      </c>
      <c r="P140" s="2">
        <f>J140*Rates!$C$46</f>
        <v>0</v>
      </c>
      <c r="R140" s="13" t="str">
        <f t="shared" si="14"/>
        <v/>
      </c>
      <c r="S140" s="7"/>
      <c r="T140" s="7"/>
      <c r="U140" s="7"/>
      <c r="V140" s="17"/>
      <c r="Y140" s="8"/>
      <c r="Z140" s="8"/>
    </row>
    <row r="141" spans="1:26" hidden="1">
      <c r="A141" s="2" t="s">
        <v>214</v>
      </c>
      <c r="B141" s="2" t="s">
        <v>69</v>
      </c>
      <c r="C141" s="2" t="s">
        <v>46</v>
      </c>
      <c r="D141" s="2">
        <v>14.64</v>
      </c>
      <c r="F141" s="2">
        <f t="shared" si="6"/>
        <v>0</v>
      </c>
      <c r="H141" s="7">
        <f t="shared" si="10"/>
        <v>0</v>
      </c>
      <c r="M141" s="8">
        <f>L141*(Rates!C$14+Rates!C$37+Rates!C$38)</f>
        <v>0</v>
      </c>
      <c r="P141" s="2">
        <f>J141*Rates!$C$46</f>
        <v>0</v>
      </c>
      <c r="R141" s="13" t="str">
        <f t="shared" si="14"/>
        <v/>
      </c>
      <c r="S141" s="7"/>
      <c r="T141" s="7"/>
      <c r="U141" s="7"/>
      <c r="V141" s="17"/>
      <c r="Y141" s="8"/>
      <c r="Z141" s="8"/>
    </row>
    <row r="142" spans="1:26" hidden="1">
      <c r="A142" s="2" t="s">
        <v>215</v>
      </c>
      <c r="B142" s="2" t="s">
        <v>210</v>
      </c>
      <c r="C142" s="2" t="s">
        <v>46</v>
      </c>
      <c r="D142" s="2">
        <v>1.87</v>
      </c>
      <c r="F142" s="2">
        <f t="shared" si="6"/>
        <v>0</v>
      </c>
      <c r="H142" s="7">
        <f t="shared" si="10"/>
        <v>0</v>
      </c>
      <c r="M142" s="8">
        <f>L142*(Rates!C$14+Rates!C$37+Rates!C$38)</f>
        <v>0</v>
      </c>
      <c r="P142" s="2">
        <f>J142*Rates!$C$46</f>
        <v>0</v>
      </c>
      <c r="R142" s="13" t="str">
        <f t="shared" si="14"/>
        <v/>
      </c>
      <c r="S142" s="7"/>
      <c r="T142" s="7"/>
      <c r="U142" s="7"/>
      <c r="V142" s="17"/>
      <c r="Y142" s="8"/>
      <c r="Z142" s="8"/>
    </row>
    <row r="145" spans="4:28">
      <c r="D145" s="2">
        <f>SUM(D3:D142)</f>
        <v>3846.9199999999996</v>
      </c>
      <c r="M145" s="8">
        <f>SUM(M3:M142)</f>
        <v>51750.784800000016</v>
      </c>
      <c r="N145" s="21">
        <f>SUM(N3:N142)</f>
        <v>3341.52</v>
      </c>
      <c r="O145" s="8">
        <f>SUM(O3:O142)</f>
        <v>30081.448499999991</v>
      </c>
      <c r="P145" s="8">
        <f>SUM(P4:P142)</f>
        <v>6060</v>
      </c>
      <c r="Q145" s="8"/>
      <c r="R145" s="15"/>
      <c r="S145" s="8">
        <f>SUM(S3:S142)</f>
        <v>143236.87400000001</v>
      </c>
      <c r="T145" s="8">
        <f t="shared" ref="T145:V145" si="21">SUM(T3:T142)</f>
        <v>6222.4</v>
      </c>
      <c r="U145" s="8">
        <f t="shared" si="21"/>
        <v>10149</v>
      </c>
      <c r="V145" s="8">
        <f t="shared" si="21"/>
        <v>2956.8500000000004</v>
      </c>
      <c r="W145" s="8"/>
      <c r="X145" s="8"/>
      <c r="Y145" s="8">
        <f>SUM(Y3:Y142)</f>
        <v>12022.200000000003</v>
      </c>
      <c r="Z145" s="8">
        <f>SUM(Z3:Z142)</f>
        <v>69854.399999999965</v>
      </c>
      <c r="AA145" s="8">
        <f t="shared" ref="AA145:AB145" si="22">SUM(AA3:AA142)</f>
        <v>930.23559999999998</v>
      </c>
      <c r="AB145" s="8">
        <f t="shared" si="22"/>
        <v>33639.769800000002</v>
      </c>
    </row>
  </sheetData>
  <autoFilter ref="A2:P142" xr:uid="{00000000-0001-0000-0000-000000000000}">
    <filterColumn colId="2">
      <filters blank="1">
        <filter val="Y"/>
      </filters>
    </filterColumn>
  </autoFilter>
  <mergeCells count="2">
    <mergeCell ref="W1:AA1"/>
    <mergeCell ref="S1:V1"/>
  </mergeCells>
  <phoneticPr fontId="6" type="noConversion"/>
  <pageMargins left="0.75" right="0.75" top="1" bottom="1" header="0.5" footer="0.5"/>
  <pageSetup paperSize="9" orientation="portrait" r:id="rId1"/>
  <headerFooter alignWithMargins="0">
    <oddHeader>&amp;A</oddHeader>
    <oddFooter>&amp;C_x000D_&amp;1#&amp;"Arial"&amp;10&amp;K000000 AtkinsRéalis - Sensitive / Sensible [FR]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0A956-5AF5-4C1F-9E56-9AE8467DDF54}">
  <dimension ref="A2:CF19"/>
  <sheetViews>
    <sheetView zoomScale="110" zoomScaleNormal="110" workbookViewId="0">
      <pane xSplit="1" topLeftCell="AI1" activePane="topRight" state="frozen"/>
      <selection pane="topRight" activeCell="AS7" sqref="AS7"/>
    </sheetView>
  </sheetViews>
  <sheetFormatPr defaultColWidth="9.140625" defaultRowHeight="12.95"/>
  <cols>
    <col min="1" max="1" width="18.5703125" style="23" bestFit="1" customWidth="1"/>
    <col min="2" max="78" width="18.7109375" style="23" customWidth="1"/>
    <col min="79" max="16384" width="9.140625" style="23"/>
  </cols>
  <sheetData>
    <row r="2" spans="1:84">
      <c r="A2" s="25" t="s">
        <v>216</v>
      </c>
      <c r="B2" s="26" t="str">
        <f>VLOOKUP(B3,'Room Data'!$A$3:$D$142,2)</f>
        <v>Public Entrance</v>
      </c>
      <c r="C2" s="26" t="str">
        <f>VLOOKUP(C3,'Room Data'!$A$3:$D$142,2)</f>
        <v>Reception Area</v>
      </c>
      <c r="D2" s="26" t="str">
        <f>VLOOKUP(D3,'Room Data'!$A$3:$D$142,2)</f>
        <v>Store</v>
      </c>
      <c r="E2" s="26" t="str">
        <f>VLOOKUP(E3,'Room Data'!$A$3:$D$142,2)</f>
        <v>Corridor</v>
      </c>
      <c r="F2" s="26" t="str">
        <f>VLOOKUP(F3,'Room Data'!$A$3:$D$142,2)</f>
        <v>Bowden Room</v>
      </c>
      <c r="G2" s="26" t="str">
        <f>VLOOKUP(G3,'Room Data'!$A$3:$D$142,2)</f>
        <v>Office</v>
      </c>
      <c r="H2" s="26" t="str">
        <f>VLOOKUP(H3,'Room Data'!$A$3:$D$142,2)</f>
        <v>Store</v>
      </c>
      <c r="I2" s="26" t="str">
        <f>VLOOKUP(I3,'Room Data'!$A$3:$D$142,2)</f>
        <v>Office</v>
      </c>
      <c r="J2" s="26" t="str">
        <f>VLOOKUP(J3,'Room Data'!$A$3:$D$142,2)</f>
        <v>Office</v>
      </c>
      <c r="K2" s="26" t="str">
        <f>VLOOKUP(K3,'Room Data'!$A$3:$D$142,2)</f>
        <v>Corridor</v>
      </c>
      <c r="L2" s="26" t="str">
        <f>VLOOKUP(L3,'Room Data'!$A$3:$D$142,2)</f>
        <v>Store</v>
      </c>
      <c r="M2" s="26" t="str">
        <f>VLOOKUP(M3,'Room Data'!$A$3:$D$142,2)</f>
        <v>Office</v>
      </c>
      <c r="N2" s="26" t="str">
        <f>VLOOKUP(N3,'Room Data'!$A$3:$D$142,2)</f>
        <v>Store</v>
      </c>
      <c r="O2" s="26" t="str">
        <f>VLOOKUP(O3,'Room Data'!$A$3:$D$142,2)</f>
        <v>Store</v>
      </c>
      <c r="P2" s="26" t="str">
        <f>VLOOKUP(P3,'Room Data'!$A$3:$D$142,2)</f>
        <v>Store</v>
      </c>
      <c r="Q2" s="26" t="str">
        <f>VLOOKUP(Q3,'Room Data'!$A$3:$D$142,2)</f>
        <v>Corridor / Stairs</v>
      </c>
      <c r="R2" s="26" t="str">
        <f>VLOOKUP(R3,'Room Data'!$A$3:$D$142,2)</f>
        <v>Store</v>
      </c>
      <c r="S2" s="26" t="str">
        <f>VLOOKUP(S3,'Room Data'!$A$3:$D$142,2)</f>
        <v>Lobby</v>
      </c>
      <c r="T2" s="26" t="str">
        <f>VLOOKUP(T3,'Room Data'!$A$3:$D$142,2)</f>
        <v>Library</v>
      </c>
      <c r="U2" s="26" t="str">
        <f>VLOOKUP(U3,'Room Data'!$A$3:$D$142,2)</f>
        <v>Elec Intake Rm</v>
      </c>
      <c r="V2" s="26" t="str">
        <f>VLOOKUP(V3,'Room Data'!$A$3:$D$142,2)</f>
        <v>Stairs</v>
      </c>
      <c r="W2" s="26" t="str">
        <f>VLOOKUP(W3,'Room Data'!$A$3:$D$142,2)</f>
        <v>Corridor</v>
      </c>
      <c r="X2" s="26" t="str">
        <f>VLOOKUP(X3,'Room Data'!$A$3:$D$142,2)</f>
        <v>Office</v>
      </c>
      <c r="Y2" s="26" t="str">
        <f>VLOOKUP(Y3,'Room Data'!$A$3:$D$142,2)</f>
        <v>Hamble Room</v>
      </c>
      <c r="Z2" s="26" t="str">
        <f>VLOOKUP(Z3,'Room Data'!$A$3:$D$142,2)</f>
        <v>Store</v>
      </c>
      <c r="AA2" s="26" t="str">
        <f>VLOOKUP(AA3,'Room Data'!$A$3:$D$142,2)</f>
        <v>Kitchen</v>
      </c>
      <c r="AB2" s="26" t="str">
        <f>VLOOKUP(AB3,'Room Data'!$A$3:$D$142,2)</f>
        <v>Corridor</v>
      </c>
      <c r="AC2" s="26" t="str">
        <f>VLOOKUP(AC3,'Room Data'!$A$3:$D$142,2)</f>
        <v>Corridor</v>
      </c>
      <c r="AD2" s="26" t="str">
        <f>VLOOKUP(AD3,'Room Data'!$A$3:$D$142,2)</f>
        <v>Stairlift</v>
      </c>
      <c r="AE2" s="26" t="str">
        <f>VLOOKUP(AE3,'Room Data'!$A$3:$D$142,2)</f>
        <v>Lecture Theatre</v>
      </c>
      <c r="AF2" s="26" t="str">
        <f>VLOOKUP(AF3,'Room Data'!$A$3:$D$142,2)</f>
        <v>Stairs</v>
      </c>
      <c r="AG2" s="26" t="str">
        <f>VLOOKUP(AG3,'Room Data'!$A$3:$D$142,2)</f>
        <v>Office</v>
      </c>
      <c r="AH2" s="26" t="str">
        <f>VLOOKUP(AH3,'Room Data'!$A$3:$D$142,2)</f>
        <v>Office</v>
      </c>
      <c r="AI2" s="26" t="str">
        <f>VLOOKUP(AI3,'Room Data'!$A$3:$D$142,2)</f>
        <v>Office</v>
      </c>
      <c r="AJ2" s="26" t="str">
        <f>VLOOKUP(AJ3,'Room Data'!$A$3:$D$142,2)</f>
        <v>WC</v>
      </c>
      <c r="AK2" s="26" t="str">
        <f>VLOOKUP(AK3,'Room Data'!$A$3:$D$142,2)</f>
        <v>WC</v>
      </c>
      <c r="AL2" s="26" t="str">
        <f>VLOOKUP(AL3,'Room Data'!$A$3:$D$142,2)</f>
        <v>WC</v>
      </c>
      <c r="AM2" s="26" t="str">
        <f>VLOOKUP(AM3,'Room Data'!$A$3:$D$142,2)</f>
        <v>Duke Room</v>
      </c>
      <c r="AN2" s="26" t="str">
        <f>VLOOKUP(AN3,'Room Data'!$A$3:$D$142,2)</f>
        <v>Bar</v>
      </c>
      <c r="AO2" s="26" t="str">
        <f>VLOOKUP(AO3,'Room Data'!$A$3:$D$142,2)</f>
        <v>Nightingale Suite</v>
      </c>
      <c r="AP2" s="26" t="str">
        <f>VLOOKUP(AP3,'Room Data'!$A$3:$D$142,2)</f>
        <v>Restaurant</v>
      </c>
      <c r="AQ2" s="26" t="str">
        <f>VLOOKUP(AQ3,'Room Data'!$A$3:$D$142,2)</f>
        <v>Office</v>
      </c>
      <c r="AR2" s="26" t="str">
        <f>VLOOKUP(AR3,'Room Data'!$A$3:$D$142,2)</f>
        <v>Office</v>
      </c>
      <c r="AS2" s="26" t="str">
        <f>VLOOKUP(AS3,'Room Data'!$A$3:$D$142,2)</f>
        <v>Office</v>
      </c>
      <c r="AT2" s="26" t="str">
        <f>VLOOKUP(AT3,'Room Data'!$A$3:$D$142,2)</f>
        <v>Lobby</v>
      </c>
      <c r="AU2" s="26" t="str">
        <f>VLOOKUP(AU3,'Room Data'!$A$3:$D$142,2)</f>
        <v>Office</v>
      </c>
      <c r="AV2" s="26" t="str">
        <f>VLOOKUP(AV3,'Room Data'!$A$3:$D$142,2)</f>
        <v>Office</v>
      </c>
      <c r="AW2" s="26" t="str">
        <f>VLOOKUP(AW3,'Room Data'!$A$3:$D$142,2)</f>
        <v>Stairs</v>
      </c>
      <c r="AX2" s="26" t="str">
        <f>VLOOKUP(AX3,'Room Data'!$A$3:$D$142,2)</f>
        <v>Store</v>
      </c>
      <c r="AY2" s="26" t="str">
        <f>VLOOKUP(AY3,'Room Data'!$A$3:$D$142,2)</f>
        <v>Store</v>
      </c>
      <c r="AZ2" s="26" t="str">
        <f>VLOOKUP(AZ3,'Room Data'!$A$3:$D$142,2)</f>
        <v>Cupboard</v>
      </c>
      <c r="BA2" s="26" t="str">
        <f>VLOOKUP(BA3,'Room Data'!$A$3:$D$142,2)</f>
        <v>Classroom</v>
      </c>
      <c r="BB2" s="26" t="str">
        <f>VLOOKUP(BB3,'Room Data'!$A$3:$D$142,2)</f>
        <v>Corridor</v>
      </c>
      <c r="BC2" s="26" t="str">
        <f>VLOOKUP(BC3,'Room Data'!$A$3:$D$142,2)</f>
        <v>Store</v>
      </c>
      <c r="BD2" s="26" t="str">
        <f>VLOOKUP(BD3,'Room Data'!$A$3:$D$142,2)</f>
        <v>Store</v>
      </c>
      <c r="BE2" s="26" t="str">
        <f>VLOOKUP(BE3,'Room Data'!$A$3:$D$142,2)</f>
        <v>Store</v>
      </c>
      <c r="BF2" s="26" t="str">
        <f>VLOOKUP(BF3,'Room Data'!$A$3:$D$142,2)</f>
        <v>Corridor</v>
      </c>
      <c r="BG2" s="26" t="str">
        <f>VLOOKUP(BG3,'Room Data'!$A$3:$D$142,2)</f>
        <v>WC</v>
      </c>
      <c r="BH2" s="26" t="str">
        <f>VLOOKUP(BH3,'Room Data'!$A$3:$D$142,2)</f>
        <v>Corridor</v>
      </c>
      <c r="BI2" s="26" t="str">
        <f>VLOOKUP(BI3,'Room Data'!$A$3:$D$142,2)</f>
        <v>WC</v>
      </c>
      <c r="BJ2" s="26" t="str">
        <f>VLOOKUP(BJ3,'Room Data'!$A$3:$D$142,2)</f>
        <v>Store</v>
      </c>
      <c r="BK2" s="26" t="str">
        <f>VLOOKUP(BK3,'Room Data'!$A$3:$D$142,2)</f>
        <v>Store</v>
      </c>
      <c r="BL2" s="26" t="str">
        <f>VLOOKUP(BL3,'Room Data'!$A$3:$D$142,2)</f>
        <v>Store</v>
      </c>
      <c r="BM2" s="26" t="str">
        <f>VLOOKUP(BM3,'Room Data'!$A$3:$D$142,2)</f>
        <v>WC</v>
      </c>
      <c r="BN2" s="26" t="str">
        <f>VLOOKUP(BN3,'Room Data'!$A$3:$D$142,2)</f>
        <v>Corridor</v>
      </c>
      <c r="BO2" s="26" t="str">
        <f>VLOOKUP(BO3,'Room Data'!$A$3:$D$142,2)</f>
        <v>Office</v>
      </c>
      <c r="BP2" s="26" t="str">
        <f>VLOOKUP(BP3,'Room Data'!$A$3:$D$142,2)</f>
        <v>Office</v>
      </c>
      <c r="BQ2" s="26" t="str">
        <f>VLOOKUP(BQ3,'Room Data'!$A$3:$D$142,2)</f>
        <v>Medical Suite</v>
      </c>
      <c r="BR2" s="26" t="str">
        <f>VLOOKUP(BR3,'Room Data'!$A$3:$D$142,2)</f>
        <v>Corridor</v>
      </c>
      <c r="BS2" s="26" t="str">
        <f>VLOOKUP(BS3,'Room Data'!$A$3:$D$142,2)</f>
        <v>Office</v>
      </c>
      <c r="BT2" s="26" t="str">
        <f>VLOOKUP(BT3,'Room Data'!$A$3:$D$142,2)</f>
        <v>Kitchen</v>
      </c>
      <c r="BU2" s="26" t="str">
        <f>VLOOKUP(BU3,'Room Data'!$A$3:$D$142,2)</f>
        <v>WC</v>
      </c>
      <c r="BV2" s="26" t="str">
        <f>VLOOKUP(BV3,'Room Data'!$A$3:$D$142,2)</f>
        <v>Corridor</v>
      </c>
      <c r="BW2" s="26" t="str">
        <f>VLOOKUP(BW3,'Room Data'!$A$3:$D$142,2)</f>
        <v>Store</v>
      </c>
      <c r="BX2" s="26" t="str">
        <f>VLOOKUP(BX3,'Room Data'!$A$3:$D$142,2)</f>
        <v>WC</v>
      </c>
      <c r="BY2" s="26" t="str">
        <f>VLOOKUP(BY3,'Room Data'!$A$3:$D$142,2)</f>
        <v>WC</v>
      </c>
      <c r="BZ2" s="23" t="s">
        <v>69</v>
      </c>
    </row>
    <row r="3" spans="1:84" s="24" customFormat="1">
      <c r="A3" s="25" t="s">
        <v>2</v>
      </c>
      <c r="B3" s="25" t="s">
        <v>103</v>
      </c>
      <c r="C3" s="25" t="s">
        <v>105</v>
      </c>
      <c r="D3" s="25" t="s">
        <v>107</v>
      </c>
      <c r="E3" s="25" t="s">
        <v>108</v>
      </c>
      <c r="F3" s="25" t="s">
        <v>109</v>
      </c>
      <c r="G3" s="25" t="s">
        <v>111</v>
      </c>
      <c r="H3" s="25" t="s">
        <v>112</v>
      </c>
      <c r="I3" s="25" t="s">
        <v>113</v>
      </c>
      <c r="J3" s="25" t="s">
        <v>114</v>
      </c>
      <c r="K3" s="25" t="s">
        <v>115</v>
      </c>
      <c r="L3" s="25" t="s">
        <v>116</v>
      </c>
      <c r="M3" s="25" t="s">
        <v>117</v>
      </c>
      <c r="N3" s="25" t="s">
        <v>122</v>
      </c>
      <c r="O3" s="25" t="s">
        <v>123</v>
      </c>
      <c r="P3" s="25" t="s">
        <v>124</v>
      </c>
      <c r="Q3" s="25" t="s">
        <v>125</v>
      </c>
      <c r="R3" s="25" t="s">
        <v>126</v>
      </c>
      <c r="S3" s="25" t="s">
        <v>127</v>
      </c>
      <c r="T3" s="25" t="s">
        <v>128</v>
      </c>
      <c r="U3" s="25" t="s">
        <v>130</v>
      </c>
      <c r="V3" s="25" t="s">
        <v>132</v>
      </c>
      <c r="W3" s="25" t="s">
        <v>133</v>
      </c>
      <c r="X3" s="25" t="s">
        <v>134</v>
      </c>
      <c r="Y3" s="25" t="s">
        <v>135</v>
      </c>
      <c r="Z3" s="25" t="s">
        <v>137</v>
      </c>
      <c r="AA3" s="25" t="s">
        <v>138</v>
      </c>
      <c r="AB3" s="25" t="s">
        <v>140</v>
      </c>
      <c r="AC3" s="25" t="s">
        <v>141</v>
      </c>
      <c r="AD3" s="25" t="s">
        <v>143</v>
      </c>
      <c r="AE3" s="25" t="s">
        <v>145</v>
      </c>
      <c r="AF3" s="25" t="s">
        <v>147</v>
      </c>
      <c r="AG3" s="25" t="s">
        <v>148</v>
      </c>
      <c r="AH3" s="25" t="s">
        <v>149</v>
      </c>
      <c r="AI3" s="25" t="s">
        <v>150</v>
      </c>
      <c r="AJ3" s="25" t="s">
        <v>151</v>
      </c>
      <c r="AK3" s="25" t="s">
        <v>152</v>
      </c>
      <c r="AL3" s="25" t="s">
        <v>153</v>
      </c>
      <c r="AM3" s="25" t="s">
        <v>154</v>
      </c>
      <c r="AN3" s="25" t="s">
        <v>158</v>
      </c>
      <c r="AO3" s="25" t="s">
        <v>160</v>
      </c>
      <c r="AP3" s="25" t="s">
        <v>163</v>
      </c>
      <c r="AQ3" s="25" t="s">
        <v>165</v>
      </c>
      <c r="AR3" s="25" t="s">
        <v>166</v>
      </c>
      <c r="AS3" s="25" t="s">
        <v>167</v>
      </c>
      <c r="AT3" s="25" t="s">
        <v>168</v>
      </c>
      <c r="AU3" s="25" t="s">
        <v>169</v>
      </c>
      <c r="AV3" s="25" t="s">
        <v>170</v>
      </c>
      <c r="AW3" s="25" t="s">
        <v>171</v>
      </c>
      <c r="AX3" s="25" t="s">
        <v>172</v>
      </c>
      <c r="AY3" s="25" t="s">
        <v>173</v>
      </c>
      <c r="AZ3" s="25" t="s">
        <v>174</v>
      </c>
      <c r="BA3" s="25" t="s">
        <v>175</v>
      </c>
      <c r="BB3" s="25" t="s">
        <v>176</v>
      </c>
      <c r="BC3" s="25" t="s">
        <v>179</v>
      </c>
      <c r="BD3" s="25" t="s">
        <v>180</v>
      </c>
      <c r="BE3" s="25" t="s">
        <v>181</v>
      </c>
      <c r="BF3" s="25" t="s">
        <v>183</v>
      </c>
      <c r="BG3" s="25" t="s">
        <v>184</v>
      </c>
      <c r="BH3" s="25" t="s">
        <v>185</v>
      </c>
      <c r="BI3" s="25" t="s">
        <v>186</v>
      </c>
      <c r="BJ3" s="25" t="s">
        <v>187</v>
      </c>
      <c r="BK3" s="25" t="s">
        <v>188</v>
      </c>
      <c r="BL3" s="25" t="s">
        <v>189</v>
      </c>
      <c r="BM3" s="25" t="s">
        <v>191</v>
      </c>
      <c r="BN3" s="25" t="s">
        <v>192</v>
      </c>
      <c r="BO3" s="25" t="s">
        <v>193</v>
      </c>
      <c r="BP3" s="25" t="s">
        <v>194</v>
      </c>
      <c r="BQ3" s="25" t="s">
        <v>195</v>
      </c>
      <c r="BR3" s="25" t="s">
        <v>197</v>
      </c>
      <c r="BS3" s="25" t="s">
        <v>198</v>
      </c>
      <c r="BT3" s="25" t="s">
        <v>199</v>
      </c>
      <c r="BU3" s="25" t="s">
        <v>200</v>
      </c>
      <c r="BV3" s="25" t="s">
        <v>203</v>
      </c>
      <c r="BW3" s="25" t="s">
        <v>204</v>
      </c>
      <c r="BX3" s="25" t="s">
        <v>205</v>
      </c>
      <c r="BY3" s="25" t="s">
        <v>206</v>
      </c>
      <c r="BZ3" s="24" t="s">
        <v>214</v>
      </c>
    </row>
    <row r="4" spans="1:84">
      <c r="A4" s="25" t="s">
        <v>217</v>
      </c>
      <c r="B4" s="27">
        <f>VLOOKUP(B3,'Room Data'!$A$3:$D$142,4)</f>
        <v>70.099999999999994</v>
      </c>
      <c r="C4" s="27">
        <f>VLOOKUP(C3,'Room Data'!$A$3:$D$142,4)</f>
        <v>17.25</v>
      </c>
      <c r="D4" s="27">
        <f>VLOOKUP(D3,'Room Data'!$A$3:$D$142,4)</f>
        <v>15.67</v>
      </c>
      <c r="E4" s="27">
        <f>VLOOKUP(E3,'Room Data'!$A$3:$D$142,4)</f>
        <v>6</v>
      </c>
      <c r="F4" s="27">
        <f>VLOOKUP(F3,'Room Data'!$A$3:$D$142,4)</f>
        <v>20.02</v>
      </c>
      <c r="G4" s="27">
        <f>VLOOKUP(G3,'Room Data'!$A$3:$D$142,4)</f>
        <v>76.8</v>
      </c>
      <c r="H4" s="27">
        <f>VLOOKUP(H3,'Room Data'!$A$3:$D$142,4)</f>
        <v>3.55</v>
      </c>
      <c r="I4" s="27">
        <f>VLOOKUP(I3,'Room Data'!$A$3:$D$142,4)</f>
        <v>10.220000000000001</v>
      </c>
      <c r="J4" s="27">
        <f>VLOOKUP(J3,'Room Data'!$A$3:$D$142,4)</f>
        <v>12.43</v>
      </c>
      <c r="K4" s="27">
        <f>VLOOKUP(K3,'Room Data'!$A$3:$D$142,4)</f>
        <v>4.8899999999999997</v>
      </c>
      <c r="L4" s="27">
        <f>VLOOKUP(L3,'Room Data'!$A$3:$D$142,4)</f>
        <v>24.66</v>
      </c>
      <c r="M4" s="27">
        <f>VLOOKUP(M3,'Room Data'!$A$3:$D$142,4)</f>
        <v>17.579999999999998</v>
      </c>
      <c r="N4" s="27">
        <f>VLOOKUP(N3,'Room Data'!$A$3:$D$142,4)</f>
        <v>13.79</v>
      </c>
      <c r="O4" s="27">
        <f>VLOOKUP(O3,'Room Data'!$A$3:$D$142,4)</f>
        <v>13.99</v>
      </c>
      <c r="P4" s="27">
        <f>VLOOKUP(P3,'Room Data'!$A$3:$D$142,4)</f>
        <v>55.76</v>
      </c>
      <c r="Q4" s="27">
        <f>VLOOKUP(Q3,'Room Data'!$A$3:$D$142,4)</f>
        <v>30.47</v>
      </c>
      <c r="R4" s="27">
        <f>VLOOKUP(R3,'Room Data'!$A$3:$D$142,4)</f>
        <v>2.19</v>
      </c>
      <c r="S4" s="27">
        <f>VLOOKUP(S3,'Room Data'!$A$3:$D$142,4)</f>
        <v>16.55</v>
      </c>
      <c r="T4" s="27">
        <f>VLOOKUP(T3,'Room Data'!$A$3:$D$142,4)</f>
        <v>57.67</v>
      </c>
      <c r="U4" s="27">
        <f>VLOOKUP(U3,'Room Data'!$A$3:$D$142,4)</f>
        <v>4.3</v>
      </c>
      <c r="V4" s="27">
        <f>VLOOKUP(V3,'Room Data'!$A$3:$D$142,4)</f>
        <v>4.57</v>
      </c>
      <c r="W4" s="27">
        <f>VLOOKUP(W3,'Room Data'!$A$3:$D$142,4)</f>
        <v>30.5</v>
      </c>
      <c r="X4" s="27">
        <f>VLOOKUP(X3,'Room Data'!$A$3:$D$142,4)</f>
        <v>20.12</v>
      </c>
      <c r="Y4" s="27">
        <f>VLOOKUP(Y3,'Room Data'!$A$3:$D$142,4)</f>
        <v>46.04</v>
      </c>
      <c r="Z4" s="27">
        <f>VLOOKUP(Z3,'Room Data'!$A$3:$D$142,4)</f>
        <v>6.09</v>
      </c>
      <c r="AA4" s="27">
        <f>VLOOKUP(AA3,'Room Data'!$A$3:$D$142,4)</f>
        <v>9.2799999999999994</v>
      </c>
      <c r="AB4" s="27">
        <f>VLOOKUP(AB3,'Room Data'!$A$3:$D$142,4)</f>
        <v>37.979999999999997</v>
      </c>
      <c r="AC4" s="27">
        <f>VLOOKUP(AC3,'Room Data'!$A$3:$D$142,4)</f>
        <v>48.46</v>
      </c>
      <c r="AD4" s="27">
        <f>VLOOKUP(AD3,'Room Data'!$A$3:$D$142,4)</f>
        <v>3.95</v>
      </c>
      <c r="AE4" s="27">
        <f>VLOOKUP(AE3,'Room Data'!$A$3:$D$142,4)</f>
        <v>132.91999999999999</v>
      </c>
      <c r="AF4" s="27">
        <f>VLOOKUP(AF3,'Room Data'!$A$3:$D$142,4)</f>
        <v>3.95</v>
      </c>
      <c r="AG4" s="27">
        <f>VLOOKUP(AG3,'Room Data'!$A$3:$D$142,4)</f>
        <v>80.02</v>
      </c>
      <c r="AH4" s="27">
        <f>VLOOKUP(AH3,'Room Data'!$A$3:$D$142,4)</f>
        <v>5.78</v>
      </c>
      <c r="AI4" s="27">
        <f>VLOOKUP(AI3,'Room Data'!$A$3:$D$142,4)</f>
        <v>7.15</v>
      </c>
      <c r="AJ4" s="27">
        <f>VLOOKUP(AJ3,'Room Data'!$A$3:$D$142,4)</f>
        <v>8.89</v>
      </c>
      <c r="AK4" s="27">
        <f>VLOOKUP(AK3,'Room Data'!$A$3:$D$142,4)</f>
        <v>10.55</v>
      </c>
      <c r="AL4" s="27">
        <f>VLOOKUP(AL3,'Room Data'!$A$3:$D$142,4)</f>
        <v>3.07</v>
      </c>
      <c r="AM4" s="27">
        <f>VLOOKUP(AM3,'Room Data'!$A$3:$D$142,4)</f>
        <v>77.78</v>
      </c>
      <c r="AN4" s="27">
        <f>VLOOKUP(AN3,'Room Data'!$A$3:$D$142,4)</f>
        <v>21.87</v>
      </c>
      <c r="AO4" s="27">
        <f>VLOOKUP(AO3,'Room Data'!$A$3:$D$142,4)</f>
        <v>83.52</v>
      </c>
      <c r="AP4" s="27">
        <f>VLOOKUP(AP3,'Room Data'!$A$3:$D$142,4)</f>
        <v>278.61</v>
      </c>
      <c r="AQ4" s="27">
        <f>VLOOKUP(AQ3,'Room Data'!$A$3:$D$142,4)</f>
        <v>14.52</v>
      </c>
      <c r="AR4" s="27">
        <f>VLOOKUP(AR3,'Room Data'!$A$3:$D$142,4)</f>
        <v>7.52</v>
      </c>
      <c r="AS4" s="27">
        <f>VLOOKUP(AS3,'Room Data'!$A$3:$D$142,4)</f>
        <v>36.78</v>
      </c>
      <c r="AT4" s="27">
        <f>VLOOKUP(AT3,'Room Data'!$A$3:$D$142,4)</f>
        <v>4.5999999999999996</v>
      </c>
      <c r="AU4" s="27">
        <f>VLOOKUP(AU3,'Room Data'!$A$3:$D$142,4)</f>
        <v>20.89</v>
      </c>
      <c r="AV4" s="27">
        <f>VLOOKUP(AV3,'Room Data'!$A$3:$D$142,4)</f>
        <v>36.78</v>
      </c>
      <c r="AW4" s="27">
        <f>VLOOKUP(AW3,'Room Data'!$A$3:$D$142,4)</f>
        <v>11.72</v>
      </c>
      <c r="AX4" s="27">
        <f>VLOOKUP(AX3,'Room Data'!$A$3:$D$142,4)</f>
        <v>8.89</v>
      </c>
      <c r="AY4" s="27">
        <f>VLOOKUP(AY3,'Room Data'!$A$3:$D$142,4)</f>
        <v>1.35</v>
      </c>
      <c r="AZ4" s="27">
        <f>VLOOKUP(AZ3,'Room Data'!$A$3:$D$142,4)</f>
        <v>1.35</v>
      </c>
      <c r="BA4" s="27">
        <f>VLOOKUP(BA3,'Room Data'!$A$3:$D$142,4)</f>
        <v>56.35</v>
      </c>
      <c r="BB4" s="27">
        <f>VLOOKUP(BB3,'Room Data'!$A$3:$D$142,4)</f>
        <v>28.94</v>
      </c>
      <c r="BC4" s="27">
        <f>VLOOKUP(BC3,'Room Data'!$A$3:$D$142,4)</f>
        <v>8.27</v>
      </c>
      <c r="BD4" s="27">
        <f>VLOOKUP(BD3,'Room Data'!$A$3:$D$142,4)</f>
        <v>12.82</v>
      </c>
      <c r="BE4" s="27">
        <f>VLOOKUP(BE3,'Room Data'!$A$3:$D$142,4)</f>
        <v>9.42</v>
      </c>
      <c r="BF4" s="27">
        <f>VLOOKUP(BF3,'Room Data'!$A$3:$D$142,4)</f>
        <v>4.5999999999999996</v>
      </c>
      <c r="BG4" s="27">
        <f>VLOOKUP(BG3,'Room Data'!$A$3:$D$142,4)</f>
        <v>6.26</v>
      </c>
      <c r="BH4" s="27">
        <f>VLOOKUP(BH3,'Room Data'!$A$3:$D$142,4)</f>
        <v>2.13</v>
      </c>
      <c r="BI4" s="27">
        <f>VLOOKUP(BI3,'Room Data'!$A$3:$D$142,4)</f>
        <v>4.82</v>
      </c>
      <c r="BJ4" s="27">
        <f>VLOOKUP(BJ3,'Room Data'!$A$3:$D$142,4)</f>
        <v>9.42</v>
      </c>
      <c r="BK4" s="27">
        <f>VLOOKUP(BK3,'Room Data'!$A$3:$D$142,4)</f>
        <v>7.72</v>
      </c>
      <c r="BL4" s="27">
        <f>VLOOKUP(BL3,'Room Data'!$A$3:$D$142,4)</f>
        <v>51.64</v>
      </c>
      <c r="BM4" s="27">
        <f>VLOOKUP(BM3,'Room Data'!$A$3:$D$142,4)</f>
        <v>3.05</v>
      </c>
      <c r="BN4" s="27">
        <f>VLOOKUP(BN3,'Room Data'!$A$3:$D$142,4)</f>
        <v>2.16</v>
      </c>
      <c r="BO4" s="27">
        <f>VLOOKUP(BO3,'Room Data'!$A$3:$D$142,4)</f>
        <v>14.39</v>
      </c>
      <c r="BP4" s="27">
        <f>VLOOKUP(BP3,'Room Data'!$A$3:$D$142,4)</f>
        <v>26.59</v>
      </c>
      <c r="BQ4" s="27">
        <f>VLOOKUP(BQ3,'Room Data'!$A$3:$D$142,4)</f>
        <v>5.89</v>
      </c>
      <c r="BR4" s="27">
        <f>VLOOKUP(BR3,'Room Data'!$A$3:$D$142,4)</f>
        <v>4.7</v>
      </c>
      <c r="BS4" s="27">
        <f>VLOOKUP(BS3,'Room Data'!$A$3:$D$142,4)</f>
        <v>16.68</v>
      </c>
      <c r="BT4" s="27">
        <f>VLOOKUP(BT3,'Room Data'!$A$3:$D$142,4)</f>
        <v>114.79</v>
      </c>
      <c r="BU4" s="27">
        <f>VLOOKUP(BU3,'Room Data'!$A$3:$D$142,4)</f>
        <v>22.39</v>
      </c>
      <c r="BV4" s="27">
        <f>VLOOKUP(BV3,'Room Data'!$A$3:$D$142,4)</f>
        <v>14.89</v>
      </c>
      <c r="BW4" s="27">
        <f>VLOOKUP(BW3,'Room Data'!$A$3:$D$142,4)</f>
        <v>2.16</v>
      </c>
      <c r="BX4" s="27">
        <f>VLOOKUP(BX3,'Room Data'!$A$3:$D$142,4)</f>
        <v>7.73</v>
      </c>
      <c r="BY4" s="27">
        <f>VLOOKUP(BY3,'Room Data'!$A$3:$D$142,4)</f>
        <v>18.18</v>
      </c>
      <c r="BZ4" s="23">
        <v>14.64</v>
      </c>
    </row>
    <row r="5" spans="1:84" ht="15">
      <c r="A5" s="25" t="s">
        <v>218</v>
      </c>
      <c r="B5" s="35">
        <v>3</v>
      </c>
      <c r="C5" s="35">
        <v>3</v>
      </c>
      <c r="D5" s="35"/>
      <c r="E5" s="35">
        <v>3</v>
      </c>
      <c r="F5" s="35">
        <v>3</v>
      </c>
      <c r="G5" s="35">
        <v>3</v>
      </c>
      <c r="H5" s="35"/>
      <c r="I5" s="35">
        <v>3</v>
      </c>
      <c r="J5" s="35">
        <v>3</v>
      </c>
      <c r="K5" s="35">
        <v>3</v>
      </c>
      <c r="L5" s="35"/>
      <c r="M5" s="35">
        <v>3</v>
      </c>
      <c r="N5" s="35"/>
      <c r="O5" s="35"/>
      <c r="P5" s="35"/>
      <c r="Q5" s="35">
        <v>3</v>
      </c>
      <c r="R5" s="35">
        <v>3</v>
      </c>
      <c r="S5" s="35">
        <v>3</v>
      </c>
      <c r="T5" s="35">
        <v>3</v>
      </c>
      <c r="U5" s="35"/>
      <c r="V5" s="35">
        <v>3</v>
      </c>
      <c r="W5" s="35">
        <v>3</v>
      </c>
      <c r="X5" s="35">
        <v>3</v>
      </c>
      <c r="Y5" s="35">
        <v>3</v>
      </c>
      <c r="Z5" s="35">
        <v>3</v>
      </c>
      <c r="AA5" s="35">
        <v>3</v>
      </c>
      <c r="AB5" s="35">
        <v>3</v>
      </c>
      <c r="AC5" s="35">
        <v>3</v>
      </c>
      <c r="AD5" s="35">
        <v>5</v>
      </c>
      <c r="AE5" s="35">
        <v>5</v>
      </c>
      <c r="AF5" s="35">
        <v>5</v>
      </c>
      <c r="AG5" s="35">
        <v>3</v>
      </c>
      <c r="AH5" s="35">
        <v>3</v>
      </c>
      <c r="AI5" s="35">
        <v>3</v>
      </c>
      <c r="AJ5" s="35"/>
      <c r="AK5" s="35"/>
      <c r="AL5" s="35"/>
      <c r="AM5" s="35">
        <v>3</v>
      </c>
      <c r="AN5" s="35"/>
      <c r="AO5" s="35">
        <v>3</v>
      </c>
      <c r="AP5" s="35">
        <v>3</v>
      </c>
      <c r="AQ5" s="35">
        <v>3</v>
      </c>
      <c r="AR5" s="35">
        <v>3</v>
      </c>
      <c r="AS5" s="35">
        <v>3</v>
      </c>
      <c r="AT5" s="35">
        <v>3</v>
      </c>
      <c r="AU5" s="35">
        <v>3</v>
      </c>
      <c r="AV5" s="35">
        <v>3</v>
      </c>
      <c r="AW5" s="35">
        <v>3</v>
      </c>
      <c r="AX5" s="35"/>
      <c r="AY5" s="35"/>
      <c r="AZ5" s="35">
        <v>2.5</v>
      </c>
      <c r="BA5" s="35">
        <v>3</v>
      </c>
      <c r="BB5" s="35">
        <v>3</v>
      </c>
      <c r="BC5" s="35">
        <v>2.5</v>
      </c>
      <c r="BD5" s="35">
        <v>2.5</v>
      </c>
      <c r="BE5" s="35"/>
      <c r="BF5" s="35">
        <v>3</v>
      </c>
      <c r="BG5" s="35"/>
      <c r="BH5" s="35"/>
      <c r="BI5" s="35"/>
      <c r="BJ5" s="35"/>
      <c r="BK5" s="35"/>
      <c r="BL5" s="35"/>
      <c r="BM5" s="35"/>
      <c r="BN5" s="35"/>
      <c r="BO5" s="35">
        <v>2.5</v>
      </c>
      <c r="BP5" s="35"/>
      <c r="BQ5" s="35"/>
      <c r="BR5" s="35"/>
      <c r="BS5" s="35">
        <v>2.2000000000000002</v>
      </c>
      <c r="BT5" s="35">
        <v>3</v>
      </c>
      <c r="BU5" s="35"/>
      <c r="BV5" s="35">
        <v>3</v>
      </c>
      <c r="BW5" s="35">
        <v>3</v>
      </c>
      <c r="BY5" s="35"/>
      <c r="BZ5" s="35"/>
      <c r="CA5" s="35"/>
      <c r="CB5" s="35"/>
      <c r="CC5" s="35"/>
      <c r="CD5" s="35"/>
      <c r="CE5" s="35"/>
      <c r="CF5" s="35"/>
    </row>
    <row r="6" spans="1:84" ht="60.75" customHeight="1">
      <c r="A6" s="30" t="s">
        <v>219</v>
      </c>
      <c r="B6" s="27" t="s">
        <v>220</v>
      </c>
      <c r="C6" s="27" t="s">
        <v>220</v>
      </c>
      <c r="D6" s="27" t="s">
        <v>221</v>
      </c>
      <c r="E6" s="26" t="s">
        <v>222</v>
      </c>
      <c r="F6" s="26" t="s">
        <v>222</v>
      </c>
      <c r="G6" s="26" t="s">
        <v>222</v>
      </c>
      <c r="H6" s="27" t="s">
        <v>220</v>
      </c>
      <c r="I6" s="26" t="s">
        <v>222</v>
      </c>
      <c r="J6" s="26" t="s">
        <v>222</v>
      </c>
      <c r="K6" s="26" t="s">
        <v>222</v>
      </c>
      <c r="L6" s="27" t="s">
        <v>221</v>
      </c>
      <c r="M6" s="27"/>
      <c r="N6" s="27" t="s">
        <v>220</v>
      </c>
      <c r="O6" s="27" t="s">
        <v>220</v>
      </c>
      <c r="P6" s="27" t="s">
        <v>220</v>
      </c>
      <c r="Q6" s="26" t="s">
        <v>222</v>
      </c>
      <c r="R6" s="27"/>
      <c r="S6" s="26" t="s">
        <v>222</v>
      </c>
      <c r="T6" s="26" t="s">
        <v>222</v>
      </c>
      <c r="U6" s="27" t="s">
        <v>223</v>
      </c>
      <c r="V6" s="26" t="s">
        <v>222</v>
      </c>
      <c r="W6" s="26" t="s">
        <v>222</v>
      </c>
      <c r="X6" s="26" t="s">
        <v>224</v>
      </c>
      <c r="Y6" s="27" t="s">
        <v>220</v>
      </c>
      <c r="Z6" s="27" t="s">
        <v>220</v>
      </c>
      <c r="AA6" s="26" t="s">
        <v>222</v>
      </c>
      <c r="AB6" s="26" t="s">
        <v>222</v>
      </c>
      <c r="AC6" s="27"/>
      <c r="AD6" s="26" t="s">
        <v>222</v>
      </c>
      <c r="AE6" s="26" t="s">
        <v>222</v>
      </c>
      <c r="AF6" s="26" t="s">
        <v>222</v>
      </c>
      <c r="AG6" s="27" t="s">
        <v>223</v>
      </c>
      <c r="AH6" s="27" t="s">
        <v>223</v>
      </c>
      <c r="AI6" s="27" t="s">
        <v>223</v>
      </c>
      <c r="AJ6" s="27" t="s">
        <v>223</v>
      </c>
      <c r="AK6" s="27" t="s">
        <v>223</v>
      </c>
      <c r="AL6" s="27" t="s">
        <v>223</v>
      </c>
      <c r="AM6" s="26" t="s">
        <v>225</v>
      </c>
      <c r="AN6" s="27"/>
      <c r="AO6" s="27"/>
      <c r="AP6" s="27"/>
      <c r="AQ6" s="26" t="s">
        <v>222</v>
      </c>
      <c r="AR6" s="26" t="s">
        <v>222</v>
      </c>
      <c r="AS6" s="26" t="s">
        <v>222</v>
      </c>
      <c r="AT6" s="27"/>
      <c r="AU6" s="27"/>
      <c r="AV6" s="27"/>
      <c r="AW6" s="26" t="s">
        <v>222</v>
      </c>
      <c r="AX6" s="27" t="s">
        <v>223</v>
      </c>
      <c r="AY6" s="27" t="s">
        <v>223</v>
      </c>
      <c r="AZ6" s="27" t="s">
        <v>223</v>
      </c>
      <c r="BA6" s="26" t="s">
        <v>222</v>
      </c>
      <c r="BB6" s="26" t="s">
        <v>222</v>
      </c>
      <c r="BC6" s="27" t="s">
        <v>223</v>
      </c>
      <c r="BD6" s="27" t="s">
        <v>223</v>
      </c>
      <c r="BE6" s="27" t="s">
        <v>223</v>
      </c>
      <c r="BF6" s="27" t="s">
        <v>223</v>
      </c>
      <c r="BG6" s="27" t="s">
        <v>223</v>
      </c>
      <c r="BH6" s="27" t="s">
        <v>223</v>
      </c>
      <c r="BI6" s="27" t="s">
        <v>223</v>
      </c>
      <c r="BJ6" s="27" t="s">
        <v>223</v>
      </c>
      <c r="BK6" s="27" t="s">
        <v>223</v>
      </c>
      <c r="BL6" s="27" t="s">
        <v>223</v>
      </c>
      <c r="BM6" s="27" t="s">
        <v>223</v>
      </c>
      <c r="BN6" s="27" t="s">
        <v>223</v>
      </c>
      <c r="BO6" s="26" t="s">
        <v>222</v>
      </c>
      <c r="BP6" s="27" t="s">
        <v>223</v>
      </c>
      <c r="BQ6" s="27" t="s">
        <v>223</v>
      </c>
      <c r="BR6" s="27" t="s">
        <v>223</v>
      </c>
      <c r="BS6" s="27" t="s">
        <v>223</v>
      </c>
      <c r="BT6" s="27" t="s">
        <v>223</v>
      </c>
      <c r="BU6" s="27" t="s">
        <v>223</v>
      </c>
      <c r="BV6" s="27" t="s">
        <v>223</v>
      </c>
      <c r="BW6" s="27" t="s">
        <v>223</v>
      </c>
      <c r="BX6" s="27" t="s">
        <v>223</v>
      </c>
      <c r="BY6" s="27" t="s">
        <v>223</v>
      </c>
      <c r="BZ6" s="27" t="s">
        <v>223</v>
      </c>
    </row>
    <row r="7" spans="1:84" ht="214.5">
      <c r="A7" s="30" t="s">
        <v>226</v>
      </c>
      <c r="B7" s="27" t="s">
        <v>220</v>
      </c>
      <c r="C7" s="27" t="s">
        <v>220</v>
      </c>
      <c r="D7" s="27" t="s">
        <v>220</v>
      </c>
      <c r="E7" s="26" t="s">
        <v>227</v>
      </c>
      <c r="F7" s="26" t="s">
        <v>227</v>
      </c>
      <c r="G7" s="26" t="s">
        <v>227</v>
      </c>
      <c r="H7" s="27" t="s">
        <v>220</v>
      </c>
      <c r="I7" s="26" t="s">
        <v>227</v>
      </c>
      <c r="J7" s="26" t="s">
        <v>227</v>
      </c>
      <c r="K7" s="26" t="s">
        <v>228</v>
      </c>
      <c r="L7" s="27" t="s">
        <v>220</v>
      </c>
      <c r="M7" s="26" t="s">
        <v>227</v>
      </c>
      <c r="N7" s="27" t="s">
        <v>220</v>
      </c>
      <c r="O7" s="27" t="s">
        <v>220</v>
      </c>
      <c r="P7" s="27" t="s">
        <v>220</v>
      </c>
      <c r="Q7" s="26" t="s">
        <v>228</v>
      </c>
      <c r="R7" s="27" t="s">
        <v>220</v>
      </c>
      <c r="S7" s="26" t="s">
        <v>229</v>
      </c>
      <c r="T7" s="26" t="s">
        <v>230</v>
      </c>
      <c r="U7" s="27" t="s">
        <v>223</v>
      </c>
      <c r="V7" s="26" t="s">
        <v>231</v>
      </c>
      <c r="W7" s="26" t="s">
        <v>228</v>
      </c>
      <c r="X7" s="26" t="s">
        <v>227</v>
      </c>
      <c r="Y7" s="27" t="s">
        <v>220</v>
      </c>
      <c r="Z7" s="27" t="s">
        <v>220</v>
      </c>
      <c r="AA7" s="26" t="s">
        <v>232</v>
      </c>
      <c r="AB7" s="26" t="s">
        <v>232</v>
      </c>
      <c r="AC7" s="26" t="s">
        <v>232</v>
      </c>
      <c r="AD7" s="26" t="s">
        <v>233</v>
      </c>
      <c r="AE7" s="26" t="s">
        <v>234</v>
      </c>
      <c r="AF7" s="26" t="s">
        <v>233</v>
      </c>
      <c r="AG7" s="26" t="s">
        <v>227</v>
      </c>
      <c r="AH7" s="26" t="s">
        <v>227</v>
      </c>
      <c r="AI7" s="26" t="s">
        <v>227</v>
      </c>
      <c r="AJ7" s="27" t="s">
        <v>220</v>
      </c>
      <c r="AK7" s="27" t="s">
        <v>220</v>
      </c>
      <c r="AL7" s="27" t="s">
        <v>220</v>
      </c>
      <c r="AM7" s="26" t="s">
        <v>235</v>
      </c>
      <c r="AN7" s="26" t="s">
        <v>236</v>
      </c>
      <c r="AO7" s="26" t="s">
        <v>237</v>
      </c>
      <c r="AP7" s="26" t="s">
        <v>237</v>
      </c>
      <c r="AQ7" s="27" t="s">
        <v>220</v>
      </c>
      <c r="AR7" s="26" t="s">
        <v>227</v>
      </c>
      <c r="AS7" s="26" t="s">
        <v>227</v>
      </c>
      <c r="AT7" s="26" t="s">
        <v>227</v>
      </c>
      <c r="AU7" s="26" t="s">
        <v>227</v>
      </c>
      <c r="AV7" s="26" t="s">
        <v>227</v>
      </c>
      <c r="AW7" s="26" t="s">
        <v>238</v>
      </c>
      <c r="AX7" s="27" t="s">
        <v>223</v>
      </c>
      <c r="AY7" s="27" t="s">
        <v>223</v>
      </c>
      <c r="AZ7" s="27" t="s">
        <v>223</v>
      </c>
      <c r="BA7" s="27" t="s">
        <v>223</v>
      </c>
      <c r="BB7" s="26" t="s">
        <v>229</v>
      </c>
      <c r="BC7" s="27" t="s">
        <v>223</v>
      </c>
      <c r="BD7" s="27" t="s">
        <v>223</v>
      </c>
      <c r="BE7" s="27" t="s">
        <v>223</v>
      </c>
      <c r="BF7" s="27" t="s">
        <v>223</v>
      </c>
      <c r="BG7" s="27" t="s">
        <v>223</v>
      </c>
      <c r="BH7" s="27" t="s">
        <v>223</v>
      </c>
      <c r="BI7" s="27" t="s">
        <v>223</v>
      </c>
      <c r="BJ7" s="27" t="s">
        <v>223</v>
      </c>
      <c r="BK7" s="27" t="s">
        <v>223</v>
      </c>
      <c r="BL7" s="27" t="s">
        <v>223</v>
      </c>
      <c r="BM7" s="27" t="s">
        <v>223</v>
      </c>
      <c r="BN7" s="27" t="s">
        <v>223</v>
      </c>
      <c r="BO7" s="26" t="s">
        <v>227</v>
      </c>
      <c r="BP7" s="27" t="s">
        <v>223</v>
      </c>
      <c r="BQ7" s="27" t="s">
        <v>223</v>
      </c>
      <c r="BR7" s="27" t="s">
        <v>223</v>
      </c>
      <c r="BS7" s="27" t="s">
        <v>223</v>
      </c>
      <c r="BT7" s="27"/>
      <c r="BU7" s="27"/>
      <c r="BV7" s="27"/>
      <c r="BW7" s="27"/>
      <c r="BX7" s="27"/>
      <c r="BY7" s="27"/>
      <c r="BZ7" s="26" t="s">
        <v>236</v>
      </c>
    </row>
    <row r="8" spans="1:84" ht="57.75" customHeight="1">
      <c r="A8" s="25" t="s">
        <v>239</v>
      </c>
      <c r="B8" s="27" t="s">
        <v>220</v>
      </c>
      <c r="C8" s="26" t="s">
        <v>240</v>
      </c>
      <c r="D8" s="27" t="s">
        <v>220</v>
      </c>
      <c r="E8" s="26" t="s">
        <v>240</v>
      </c>
      <c r="F8" s="26" t="s">
        <v>240</v>
      </c>
      <c r="G8" s="26" t="s">
        <v>240</v>
      </c>
      <c r="H8" s="27" t="s">
        <v>220</v>
      </c>
      <c r="I8" s="26" t="s">
        <v>240</v>
      </c>
      <c r="J8" s="26" t="s">
        <v>240</v>
      </c>
      <c r="K8" s="26" t="s">
        <v>240</v>
      </c>
      <c r="L8" s="27" t="s">
        <v>220</v>
      </c>
      <c r="M8" s="26" t="s">
        <v>240</v>
      </c>
      <c r="N8" s="27" t="s">
        <v>220</v>
      </c>
      <c r="O8" s="27" t="s">
        <v>220</v>
      </c>
      <c r="P8" s="27" t="s">
        <v>220</v>
      </c>
      <c r="Q8" s="26" t="s">
        <v>240</v>
      </c>
      <c r="R8" s="27" t="s">
        <v>220</v>
      </c>
      <c r="S8" s="26" t="s">
        <v>240</v>
      </c>
      <c r="T8" s="26" t="s">
        <v>240</v>
      </c>
      <c r="U8" s="27" t="s">
        <v>220</v>
      </c>
      <c r="V8" s="26" t="s">
        <v>240</v>
      </c>
      <c r="W8" s="26" t="s">
        <v>240</v>
      </c>
      <c r="X8" s="26" t="s">
        <v>240</v>
      </c>
      <c r="Y8" s="27" t="s">
        <v>220</v>
      </c>
      <c r="Z8" s="27" t="s">
        <v>220</v>
      </c>
      <c r="AA8" s="27" t="s">
        <v>220</v>
      </c>
      <c r="AB8" s="26" t="s">
        <v>240</v>
      </c>
      <c r="AC8" s="26" t="s">
        <v>240</v>
      </c>
      <c r="AD8" s="26" t="s">
        <v>240</v>
      </c>
      <c r="AE8" s="26" t="s">
        <v>240</v>
      </c>
      <c r="AF8" s="26" t="s">
        <v>240</v>
      </c>
      <c r="AG8" s="26" t="s">
        <v>240</v>
      </c>
      <c r="AH8" s="26" t="s">
        <v>240</v>
      </c>
      <c r="AI8" s="26" t="s">
        <v>240</v>
      </c>
      <c r="AJ8" s="27" t="s">
        <v>220</v>
      </c>
      <c r="AK8" s="27" t="s">
        <v>220</v>
      </c>
      <c r="AL8" s="27" t="s">
        <v>220</v>
      </c>
      <c r="AM8" s="27" t="s">
        <v>241</v>
      </c>
      <c r="AN8" s="27" t="s">
        <v>241</v>
      </c>
      <c r="AO8" s="26" t="s">
        <v>240</v>
      </c>
      <c r="AP8" s="26" t="s">
        <v>240</v>
      </c>
      <c r="AQ8" s="26" t="s">
        <v>240</v>
      </c>
      <c r="AR8" s="26" t="s">
        <v>240</v>
      </c>
      <c r="AS8" s="26" t="s">
        <v>240</v>
      </c>
      <c r="AT8" s="26" t="s">
        <v>240</v>
      </c>
      <c r="AU8" s="26" t="s">
        <v>240</v>
      </c>
      <c r="AV8" s="26" t="s">
        <v>240</v>
      </c>
      <c r="AW8" s="26" t="s">
        <v>240</v>
      </c>
      <c r="AX8" s="27"/>
      <c r="AY8" s="27"/>
      <c r="AZ8" s="27"/>
      <c r="BA8" s="26" t="s">
        <v>240</v>
      </c>
      <c r="BB8" s="26" t="s">
        <v>240</v>
      </c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6" t="s">
        <v>240</v>
      </c>
      <c r="BO8" s="26" t="s">
        <v>240</v>
      </c>
      <c r="BP8" s="27"/>
      <c r="BQ8" s="27"/>
      <c r="BR8" s="26" t="s">
        <v>240</v>
      </c>
      <c r="BS8" s="27"/>
      <c r="BT8" s="27"/>
      <c r="BU8" s="27"/>
      <c r="BV8" s="26" t="s">
        <v>240</v>
      </c>
      <c r="BW8" s="27"/>
      <c r="BX8" s="27"/>
      <c r="BY8" s="27"/>
    </row>
    <row r="9" spans="1:84" ht="90.75" customHeight="1">
      <c r="A9" s="25" t="s">
        <v>242</v>
      </c>
      <c r="B9" s="27"/>
      <c r="C9" s="26" t="s">
        <v>243</v>
      </c>
      <c r="D9" s="27" t="s">
        <v>220</v>
      </c>
      <c r="E9" s="26" t="s">
        <v>243</v>
      </c>
      <c r="F9" s="26" t="s">
        <v>243</v>
      </c>
      <c r="G9" s="26" t="s">
        <v>243</v>
      </c>
      <c r="H9" s="27" t="s">
        <v>220</v>
      </c>
      <c r="I9" s="26" t="s">
        <v>243</v>
      </c>
      <c r="J9" s="26" t="s">
        <v>243</v>
      </c>
      <c r="K9" s="26" t="s">
        <v>243</v>
      </c>
      <c r="L9" s="27" t="s">
        <v>220</v>
      </c>
      <c r="M9" s="26" t="s">
        <v>243</v>
      </c>
      <c r="N9" s="27" t="s">
        <v>220</v>
      </c>
      <c r="O9" s="27" t="s">
        <v>220</v>
      </c>
      <c r="P9" s="27" t="s">
        <v>220</v>
      </c>
      <c r="Q9" s="26" t="s">
        <v>243</v>
      </c>
      <c r="R9" s="27" t="s">
        <v>220</v>
      </c>
      <c r="S9" s="26" t="s">
        <v>243</v>
      </c>
      <c r="T9" s="26" t="s">
        <v>243</v>
      </c>
      <c r="U9" s="27" t="s">
        <v>220</v>
      </c>
      <c r="V9" s="26" t="s">
        <v>243</v>
      </c>
      <c r="W9" s="26" t="s">
        <v>243</v>
      </c>
      <c r="X9" s="26" t="s">
        <v>243</v>
      </c>
      <c r="Y9" s="27" t="s">
        <v>220</v>
      </c>
      <c r="Z9" s="27" t="s">
        <v>220</v>
      </c>
      <c r="AA9" s="27" t="s">
        <v>220</v>
      </c>
      <c r="AB9" s="26" t="s">
        <v>243</v>
      </c>
      <c r="AC9" s="26" t="s">
        <v>243</v>
      </c>
      <c r="AD9" s="26" t="s">
        <v>243</v>
      </c>
      <c r="AE9" s="26" t="s">
        <v>243</v>
      </c>
      <c r="AF9" s="26" t="s">
        <v>243</v>
      </c>
      <c r="AG9" s="26" t="s">
        <v>243</v>
      </c>
      <c r="AH9" s="26" t="s">
        <v>243</v>
      </c>
      <c r="AI9" s="26" t="s">
        <v>243</v>
      </c>
      <c r="AJ9" s="27" t="s">
        <v>220</v>
      </c>
      <c r="AK9" s="27" t="s">
        <v>220</v>
      </c>
      <c r="AL9" s="27" t="s">
        <v>220</v>
      </c>
      <c r="AM9" s="27" t="s">
        <v>220</v>
      </c>
      <c r="AN9" s="27" t="s">
        <v>220</v>
      </c>
      <c r="AO9" s="26" t="s">
        <v>243</v>
      </c>
      <c r="AP9" s="26" t="s">
        <v>243</v>
      </c>
      <c r="AQ9" s="26" t="s">
        <v>243</v>
      </c>
      <c r="AR9" s="26" t="s">
        <v>243</v>
      </c>
      <c r="AS9" s="26" t="s">
        <v>243</v>
      </c>
      <c r="AT9" s="26" t="s">
        <v>243</v>
      </c>
      <c r="AU9" s="26" t="s">
        <v>243</v>
      </c>
      <c r="AV9" s="26" t="s">
        <v>243</v>
      </c>
      <c r="AW9" s="26" t="s">
        <v>243</v>
      </c>
      <c r="AX9" s="27"/>
      <c r="AY9" s="27"/>
      <c r="AZ9" s="27"/>
      <c r="BA9" s="26" t="s">
        <v>243</v>
      </c>
      <c r="BB9" s="26" t="s">
        <v>243</v>
      </c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6" t="s">
        <v>243</v>
      </c>
      <c r="BO9" s="26" t="s">
        <v>243</v>
      </c>
      <c r="BP9" s="27"/>
      <c r="BQ9" s="27"/>
      <c r="BR9" s="26" t="s">
        <v>243</v>
      </c>
      <c r="BS9" s="27"/>
      <c r="BT9" s="27"/>
      <c r="BU9" s="27"/>
      <c r="BV9" s="26" t="s">
        <v>243</v>
      </c>
      <c r="BW9" s="27"/>
      <c r="BX9" s="27"/>
      <c r="BY9" s="27"/>
    </row>
    <row r="10" spans="1:84" ht="63">
      <c r="A10" s="25" t="s">
        <v>244</v>
      </c>
      <c r="B10" s="26" t="s">
        <v>245</v>
      </c>
      <c r="C10" s="26" t="s">
        <v>246</v>
      </c>
      <c r="D10" s="27" t="s">
        <v>220</v>
      </c>
      <c r="E10" s="26" t="s">
        <v>247</v>
      </c>
      <c r="F10" s="26" t="s">
        <v>247</v>
      </c>
      <c r="G10" s="26" t="s">
        <v>247</v>
      </c>
      <c r="H10" s="27" t="s">
        <v>220</v>
      </c>
      <c r="I10" s="26" t="s">
        <v>247</v>
      </c>
      <c r="J10" s="26" t="s">
        <v>247</v>
      </c>
      <c r="K10" s="26" t="s">
        <v>247</v>
      </c>
      <c r="L10" s="27" t="s">
        <v>220</v>
      </c>
      <c r="M10" s="26" t="s">
        <v>247</v>
      </c>
      <c r="N10" s="27" t="s">
        <v>220</v>
      </c>
      <c r="O10" s="27" t="s">
        <v>220</v>
      </c>
      <c r="P10" s="27" t="s">
        <v>220</v>
      </c>
      <c r="Q10" s="26" t="s">
        <v>247</v>
      </c>
      <c r="R10" s="27" t="s">
        <v>220</v>
      </c>
      <c r="S10" s="26" t="s">
        <v>247</v>
      </c>
      <c r="T10" s="26" t="s">
        <v>247</v>
      </c>
      <c r="U10" s="27" t="s">
        <v>223</v>
      </c>
      <c r="V10" s="26" t="s">
        <v>247</v>
      </c>
      <c r="W10" s="26" t="s">
        <v>247</v>
      </c>
      <c r="X10" s="26" t="s">
        <v>247</v>
      </c>
      <c r="Y10" s="27" t="s">
        <v>223</v>
      </c>
      <c r="Z10" s="27" t="s">
        <v>223</v>
      </c>
      <c r="AA10" s="26" t="s">
        <v>247</v>
      </c>
      <c r="AB10" s="26" t="s">
        <v>247</v>
      </c>
      <c r="AC10" s="26" t="s">
        <v>247</v>
      </c>
      <c r="AD10" s="26" t="s">
        <v>247</v>
      </c>
      <c r="AE10" s="26" t="s">
        <v>247</v>
      </c>
      <c r="AF10" s="26" t="s">
        <v>247</v>
      </c>
      <c r="AG10" s="26" t="s">
        <v>247</v>
      </c>
      <c r="AH10" s="26" t="s">
        <v>247</v>
      </c>
      <c r="AI10" s="26" t="s">
        <v>247</v>
      </c>
      <c r="AJ10" s="27" t="s">
        <v>223</v>
      </c>
      <c r="AK10" s="27" t="s">
        <v>223</v>
      </c>
      <c r="AL10" s="27" t="s">
        <v>223</v>
      </c>
      <c r="AM10" s="29" t="s">
        <v>248</v>
      </c>
      <c r="AN10" s="29" t="s">
        <v>248</v>
      </c>
      <c r="AO10" s="26" t="s">
        <v>247</v>
      </c>
      <c r="AP10" s="26" t="s">
        <v>247</v>
      </c>
      <c r="AQ10" s="26" t="s">
        <v>247</v>
      </c>
      <c r="AR10" s="26" t="s">
        <v>247</v>
      </c>
      <c r="AS10" s="26" t="s">
        <v>247</v>
      </c>
      <c r="AT10" s="26" t="s">
        <v>247</v>
      </c>
      <c r="AU10" s="26" t="s">
        <v>247</v>
      </c>
      <c r="AV10" s="26" t="s">
        <v>247</v>
      </c>
      <c r="AW10" s="26" t="s">
        <v>247</v>
      </c>
      <c r="AX10" s="27" t="s">
        <v>223</v>
      </c>
      <c r="AY10" s="27" t="s">
        <v>223</v>
      </c>
      <c r="AZ10" s="27" t="s">
        <v>223</v>
      </c>
      <c r="BA10" s="26" t="s">
        <v>247</v>
      </c>
      <c r="BB10" s="26" t="s">
        <v>247</v>
      </c>
      <c r="BC10" s="27" t="s">
        <v>223</v>
      </c>
      <c r="BD10" s="27" t="s">
        <v>223</v>
      </c>
      <c r="BE10" s="27" t="s">
        <v>223</v>
      </c>
      <c r="BF10" s="27" t="s">
        <v>223</v>
      </c>
      <c r="BG10" s="27" t="s">
        <v>223</v>
      </c>
      <c r="BH10" s="27" t="s">
        <v>223</v>
      </c>
      <c r="BI10" s="27" t="s">
        <v>223</v>
      </c>
      <c r="BJ10" s="27" t="s">
        <v>223</v>
      </c>
      <c r="BK10" s="27" t="s">
        <v>223</v>
      </c>
      <c r="BL10" s="27" t="s">
        <v>223</v>
      </c>
      <c r="BM10" s="27" t="s">
        <v>223</v>
      </c>
      <c r="BN10" s="26" t="s">
        <v>247</v>
      </c>
      <c r="BO10" s="26" t="s">
        <v>247</v>
      </c>
      <c r="BP10" s="27" t="s">
        <v>223</v>
      </c>
      <c r="BQ10" s="27" t="s">
        <v>223</v>
      </c>
      <c r="BR10" s="26" t="s">
        <v>247</v>
      </c>
      <c r="BS10" s="27" t="s">
        <v>223</v>
      </c>
      <c r="BT10" s="27" t="s">
        <v>223</v>
      </c>
      <c r="BU10" s="27" t="s">
        <v>223</v>
      </c>
      <c r="BV10" s="26" t="s">
        <v>247</v>
      </c>
      <c r="BW10" s="27" t="s">
        <v>223</v>
      </c>
      <c r="BX10" s="27" t="s">
        <v>223</v>
      </c>
      <c r="BY10" s="27" t="s">
        <v>223</v>
      </c>
    </row>
    <row r="11" spans="1:84" ht="39">
      <c r="A11" s="25" t="s">
        <v>249</v>
      </c>
      <c r="B11" s="26" t="s">
        <v>250</v>
      </c>
      <c r="C11" s="26" t="s">
        <v>250</v>
      </c>
      <c r="D11" s="26" t="s">
        <v>250</v>
      </c>
      <c r="E11" s="26" t="s">
        <v>250</v>
      </c>
      <c r="F11" s="26" t="s">
        <v>250</v>
      </c>
      <c r="G11" s="26" t="s">
        <v>250</v>
      </c>
      <c r="H11" s="26" t="s">
        <v>250</v>
      </c>
      <c r="I11" s="26" t="s">
        <v>250</v>
      </c>
      <c r="J11" s="26" t="s">
        <v>250</v>
      </c>
      <c r="K11" s="26" t="s">
        <v>250</v>
      </c>
      <c r="L11" s="26" t="s">
        <v>250</v>
      </c>
      <c r="M11" s="26" t="s">
        <v>250</v>
      </c>
      <c r="N11" s="26" t="s">
        <v>250</v>
      </c>
      <c r="O11" s="26" t="s">
        <v>250</v>
      </c>
      <c r="P11" s="26" t="s">
        <v>250</v>
      </c>
      <c r="Q11" s="26" t="s">
        <v>250</v>
      </c>
      <c r="R11" s="26" t="s">
        <v>250</v>
      </c>
      <c r="S11" s="26" t="s">
        <v>250</v>
      </c>
      <c r="T11" s="26" t="s">
        <v>250</v>
      </c>
      <c r="U11" s="26" t="s">
        <v>250</v>
      </c>
      <c r="V11" s="26" t="s">
        <v>250</v>
      </c>
      <c r="W11" s="26" t="s">
        <v>250</v>
      </c>
      <c r="X11" s="26" t="s">
        <v>250</v>
      </c>
      <c r="Y11" s="26" t="s">
        <v>250</v>
      </c>
      <c r="Z11" s="26" t="s">
        <v>250</v>
      </c>
      <c r="AA11" s="26" t="s">
        <v>250</v>
      </c>
      <c r="AB11" s="26" t="s">
        <v>250</v>
      </c>
      <c r="AC11" s="26" t="s">
        <v>250</v>
      </c>
      <c r="AD11" s="26" t="s">
        <v>250</v>
      </c>
      <c r="AE11" s="26" t="s">
        <v>250</v>
      </c>
      <c r="AF11" s="26" t="s">
        <v>250</v>
      </c>
      <c r="AG11" s="26" t="s">
        <v>250</v>
      </c>
      <c r="AH11" s="26" t="s">
        <v>250</v>
      </c>
      <c r="AI11" s="27"/>
      <c r="AJ11" s="27"/>
      <c r="AK11" s="27"/>
      <c r="AL11" s="27"/>
      <c r="AM11" s="27"/>
      <c r="AN11" s="27"/>
      <c r="AO11" s="27"/>
      <c r="AP11" s="26" t="s">
        <v>251</v>
      </c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</row>
    <row r="12" spans="1:84" ht="61.5" customHeight="1">
      <c r="A12" s="25" t="s">
        <v>252</v>
      </c>
      <c r="B12" s="26"/>
      <c r="C12" s="26"/>
      <c r="D12" s="27"/>
      <c r="E12" s="26" t="s">
        <v>250</v>
      </c>
      <c r="F12" s="26"/>
      <c r="G12" s="26"/>
      <c r="H12" s="27"/>
      <c r="I12" s="26"/>
      <c r="J12" s="26"/>
      <c r="K12" s="26" t="s">
        <v>253</v>
      </c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</row>
    <row r="13" spans="1:84">
      <c r="A13" s="25" t="s">
        <v>254</v>
      </c>
      <c r="B13" s="27" t="s">
        <v>220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</row>
    <row r="14" spans="1:84">
      <c r="A14" s="25" t="s">
        <v>255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 t="s">
        <v>256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</row>
    <row r="15" spans="1:84" ht="13.5"/>
    <row r="16" spans="1:84" ht="13.5"/>
    <row r="17" ht="13.5"/>
    <row r="18" ht="13.5"/>
    <row r="19" ht="13.5"/>
  </sheetData>
  <phoneticPr fontId="6" type="noConversion"/>
  <pageMargins left="0.70866141732283472" right="0.70866141732283472" top="0.74803149606299213" bottom="0.74803149606299213" header="0.31496062992125984" footer="0.31496062992125984"/>
  <pageSetup paperSize="8" orientation="landscape" r:id="rId1"/>
  <headerFooter>
    <oddFooter>&amp;C_x000D_&amp;1#&amp;"Arial"&amp;10&amp;K000000 AtkinsRéalis - Sensitive / Sensible [FR]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27059-3543-44D9-9790-3860C17A6CBA}">
  <dimension ref="A2:BY14"/>
  <sheetViews>
    <sheetView tabSelected="1" topLeftCell="A6" zoomScale="120" zoomScaleNormal="120" workbookViewId="0">
      <pane xSplit="1" topLeftCell="B7" activePane="topRight" state="frozen"/>
      <selection pane="topRight" activeCell="E9" sqref="E9"/>
    </sheetView>
  </sheetViews>
  <sheetFormatPr defaultColWidth="9.140625" defaultRowHeight="12.95"/>
  <cols>
    <col min="1" max="1" width="18.5703125" style="23" bestFit="1" customWidth="1"/>
    <col min="2" max="54" width="18.7109375" style="23" customWidth="1"/>
    <col min="55" max="16384" width="9.140625" style="23"/>
  </cols>
  <sheetData>
    <row r="2" spans="1:77">
      <c r="A2" s="25" t="s">
        <v>216</v>
      </c>
      <c r="B2" s="26" t="str">
        <f>VLOOKUP(B3,'Room Data'!$A$3:$D$142,2)</f>
        <v>Stairs</v>
      </c>
      <c r="C2" s="26" t="str">
        <f>VLOOKUP(C3,'Room Data'!$A$3:$D$142,2)</f>
        <v>Longmore Room</v>
      </c>
      <c r="D2" s="26" t="str">
        <f>VLOOKUP(D3,'Room Data'!$A$3:$D$142,2)</f>
        <v>Office</v>
      </c>
      <c r="E2" s="26" t="str">
        <f>VLOOKUP(E3,'Room Data'!$A$3:$D$142,2)</f>
        <v>Office</v>
      </c>
      <c r="F2" s="26" t="str">
        <f>VLOOKUP(F3,'Room Data'!$A$3:$D$142,2)</f>
        <v>Classroom</v>
      </c>
      <c r="G2" s="26" t="str">
        <f>VLOOKUP(G3,'Room Data'!$A$3:$D$142,2)</f>
        <v>Corridor/stairs</v>
      </c>
      <c r="H2" s="26" t="str">
        <f>VLOOKUP(H3,'Room Data'!$A$3:$D$142,2)</f>
        <v>WC</v>
      </c>
      <c r="I2" s="26" t="str">
        <f>VLOOKUP(I3,'Room Data'!$A$3:$D$142,2)</f>
        <v>Lobby</v>
      </c>
      <c r="J2" s="26" t="str">
        <f>VLOOKUP(J3,'Room Data'!$A$3:$D$142,2)</f>
        <v>Classroom</v>
      </c>
      <c r="K2" s="26" t="str">
        <f>VLOOKUP(K3,'Room Data'!$A$3:$D$142,2)</f>
        <v>Stairs</v>
      </c>
      <c r="L2" s="26" t="str">
        <f>VLOOKUP(L3,'Room Data'!$A$3:$D$142,2)</f>
        <v>WC</v>
      </c>
      <c r="M2" s="26" t="str">
        <f>VLOOKUP(M3,'Room Data'!$A$3:$D$142,2)</f>
        <v>WC Lobby</v>
      </c>
      <c r="N2" s="26" t="str">
        <f>VLOOKUP(N3,'Room Data'!$A$3:$D$142,2)</f>
        <v>Classroom</v>
      </c>
      <c r="O2" s="26" t="str">
        <f>VLOOKUP(O3,'Room Data'!$A$3:$D$142,2)</f>
        <v>Plant</v>
      </c>
      <c r="P2" s="26" t="str">
        <f>VLOOKUP(P3,'Room Data'!$A$3:$D$142,2)</f>
        <v>Multi Faith Rm</v>
      </c>
      <c r="Q2" s="26" t="str">
        <f>VLOOKUP(Q3,'Room Data'!$A$3:$D$142,2)</f>
        <v>Corridor</v>
      </c>
      <c r="R2" s="26" t="str">
        <f>VLOOKUP(R3,'Room Data'!$A$3:$D$142,2)</f>
        <v>Corridor</v>
      </c>
      <c r="S2" s="26" t="str">
        <f>VLOOKUP(S3,'Room Data'!$A$3:$D$142,2)</f>
        <v>Classroom</v>
      </c>
      <c r="T2" s="26" t="str">
        <f>VLOOKUP(T3,'Room Data'!$A$3:$D$142,2)</f>
        <v>Office</v>
      </c>
      <c r="U2" s="26" t="str">
        <f>VLOOKUP(U3,'Room Data'!$A$3:$D$142,2)</f>
        <v>Office</v>
      </c>
      <c r="V2" s="26" t="str">
        <f>VLOOKUP(V3,'Room Data'!$A$3:$D$142,2)</f>
        <v>Store</v>
      </c>
      <c r="W2" s="26" t="str">
        <f>VLOOKUP(W3,'Room Data'!$A$3:$D$142,2)</f>
        <v>WC</v>
      </c>
      <c r="X2" s="26" t="str">
        <f>VLOOKUP(X3,'Room Data'!$A$3:$D$142,2)</f>
        <v>Kitchenette</v>
      </c>
      <c r="Y2" s="26" t="str">
        <f>VLOOKUP(Y3,'Room Data'!$A$3:$D$142,2)</f>
        <v>Classroom</v>
      </c>
      <c r="Z2" s="26" t="str">
        <f>VLOOKUP(Z3,'Room Data'!$A$3:$D$142,2)</f>
        <v>Office</v>
      </c>
      <c r="AA2" s="26" t="str">
        <f>VLOOKUP(AA3,'Room Data'!$A$3:$D$142,2)</f>
        <v>Office</v>
      </c>
      <c r="AB2" s="26" t="str">
        <f>VLOOKUP(AB3,'Room Data'!$A$3:$D$142,2)</f>
        <v>Office</v>
      </c>
      <c r="AC2" s="26" t="str">
        <f>VLOOKUP(AC3,'Room Data'!$A$3:$D$142,2)</f>
        <v>Interview Room</v>
      </c>
      <c r="AD2" s="26" t="str">
        <f>VLOOKUP(AD3,'Room Data'!$A$3:$D$142,2)</f>
        <v>Corridor</v>
      </c>
      <c r="AE2" s="26" t="str">
        <f>VLOOKUP(AE3,'Room Data'!$A$3:$D$142,2)</f>
        <v>Classroom</v>
      </c>
      <c r="AF2" s="26" t="str">
        <f>VLOOKUP(AF3,'Room Data'!$A$3:$D$142,2)</f>
        <v>Classroom</v>
      </c>
      <c r="AG2" s="26" t="str">
        <f>VLOOKUP(AG3,'Room Data'!$A$3:$D$142,2)</f>
        <v>Studio</v>
      </c>
      <c r="AH2" s="26" t="str">
        <f>VLOOKUP(AH3,'Room Data'!$A$3:$D$142,2)</f>
        <v>Classroom</v>
      </c>
      <c r="AI2" s="26" t="str">
        <f>VLOOKUP(AI3,'Room Data'!$A$3:$D$142,2)</f>
        <v>WC</v>
      </c>
      <c r="AJ2" s="26" t="str">
        <f>VLOOKUP(AJ3,'Room Data'!$A$3:$D$142,2)</f>
        <v>WC Lobby</v>
      </c>
      <c r="AK2" s="26" t="str">
        <f>VLOOKUP(AK3,'Room Data'!$A$3:$D$142,2)</f>
        <v>Corridor</v>
      </c>
      <c r="AL2" s="26" t="str">
        <f>VLOOKUP(AL3,'Room Data'!$A$3:$D$142,2)</f>
        <v>Stairs</v>
      </c>
      <c r="AM2" s="26" t="str">
        <f>VLOOKUP(AM3,'Room Data'!$A$3:$D$142,2)</f>
        <v>Classroom</v>
      </c>
      <c r="AN2" s="26" t="str">
        <f>VLOOKUP(AN3,'Room Data'!$A$3:$D$142,2)</f>
        <v>Corridor / Stairs</v>
      </c>
      <c r="AO2" s="26" t="str">
        <f>VLOOKUP(AO3,'Room Data'!$A$3:$D$142,2)</f>
        <v>Store</v>
      </c>
      <c r="AP2" s="26" t="str">
        <f>VLOOKUP(AP3,'Room Data'!$A$3:$D$142,2)</f>
        <v>WC</v>
      </c>
      <c r="AQ2" s="26" t="str">
        <f>VLOOKUP(AQ3,'Room Data'!$A$3:$D$142,2)</f>
        <v>Store</v>
      </c>
      <c r="AR2" s="26" t="str">
        <f>VLOOKUP(AR3,'Room Data'!$A$3:$D$142,2)</f>
        <v>Classroom</v>
      </c>
      <c r="AS2" s="26" t="str">
        <f>VLOOKUP(AS3,'Room Data'!$A$3:$D$142,2)</f>
        <v>Office</v>
      </c>
      <c r="AT2" s="26" t="str">
        <f>VLOOKUP(AT3,'Room Data'!$A$3:$D$142,2)</f>
        <v>Office</v>
      </c>
      <c r="AU2" s="26" t="str">
        <f>VLOOKUP(AU3,'Room Data'!$A$3:$D$142,2)</f>
        <v>Corridor</v>
      </c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</row>
    <row r="3" spans="1:77" s="24" customFormat="1">
      <c r="A3" s="25" t="s">
        <v>2</v>
      </c>
      <c r="B3" s="25" t="s">
        <v>28</v>
      </c>
      <c r="C3" s="25" t="s">
        <v>31</v>
      </c>
      <c r="D3" s="25" t="s">
        <v>35</v>
      </c>
      <c r="E3" s="25" t="s">
        <v>38</v>
      </c>
      <c r="F3" s="25" t="s">
        <v>39</v>
      </c>
      <c r="G3" s="25" t="s">
        <v>42</v>
      </c>
      <c r="H3" s="25" t="s">
        <v>44</v>
      </c>
      <c r="I3" s="25" t="s">
        <v>47</v>
      </c>
      <c r="J3" s="25" t="s">
        <v>50</v>
      </c>
      <c r="K3" s="25" t="s">
        <v>51</v>
      </c>
      <c r="L3" s="25" t="s">
        <v>52</v>
      </c>
      <c r="M3" s="25" t="s">
        <v>53</v>
      </c>
      <c r="N3" s="25" t="s">
        <v>55</v>
      </c>
      <c r="O3" s="25" t="s">
        <v>57</v>
      </c>
      <c r="P3" s="25" t="s">
        <v>59</v>
      </c>
      <c r="Q3" s="25" t="s">
        <v>61</v>
      </c>
      <c r="R3" s="25" t="s">
        <v>63</v>
      </c>
      <c r="S3" s="25" t="s">
        <v>64</v>
      </c>
      <c r="T3" s="25" t="s">
        <v>65</v>
      </c>
      <c r="U3" s="25" t="s">
        <v>67</v>
      </c>
      <c r="V3" s="25" t="s">
        <v>68</v>
      </c>
      <c r="W3" s="25" t="s">
        <v>70</v>
      </c>
      <c r="X3" s="25" t="s">
        <v>71</v>
      </c>
      <c r="Y3" s="25" t="s">
        <v>73</v>
      </c>
      <c r="Z3" s="25" t="s">
        <v>74</v>
      </c>
      <c r="AA3" s="25" t="s">
        <v>75</v>
      </c>
      <c r="AB3" s="25" t="s">
        <v>76</v>
      </c>
      <c r="AC3" s="25" t="s">
        <v>77</v>
      </c>
      <c r="AD3" s="25" t="s">
        <v>82</v>
      </c>
      <c r="AE3" s="25" t="s">
        <v>83</v>
      </c>
      <c r="AF3" s="25" t="s">
        <v>84</v>
      </c>
      <c r="AG3" s="25" t="s">
        <v>85</v>
      </c>
      <c r="AH3" s="25" t="s">
        <v>87</v>
      </c>
      <c r="AI3" s="25" t="s">
        <v>88</v>
      </c>
      <c r="AJ3" s="25" t="s">
        <v>89</v>
      </c>
      <c r="AK3" s="25" t="s">
        <v>90</v>
      </c>
      <c r="AL3" s="25" t="s">
        <v>91</v>
      </c>
      <c r="AM3" s="25" t="s">
        <v>92</v>
      </c>
      <c r="AN3" s="25" t="s">
        <v>93</v>
      </c>
      <c r="AO3" s="25" t="s">
        <v>95</v>
      </c>
      <c r="AP3" s="25" t="s">
        <v>96</v>
      </c>
      <c r="AQ3" s="25" t="s">
        <v>97</v>
      </c>
      <c r="AR3" s="25" t="s">
        <v>98</v>
      </c>
      <c r="AS3" s="25" t="s">
        <v>99</v>
      </c>
      <c r="AT3" s="25" t="s">
        <v>101</v>
      </c>
      <c r="AU3" s="25" t="s">
        <v>102</v>
      </c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</row>
    <row r="4" spans="1:77">
      <c r="A4" s="25" t="s">
        <v>217</v>
      </c>
      <c r="B4" s="27">
        <f>VLOOKUP(B3,'Room Data'!$A$3:$D$142,4)</f>
        <v>12.76</v>
      </c>
      <c r="C4" s="27">
        <f>VLOOKUP(C3,'Room Data'!$A$3:$D$142,4)</f>
        <v>85.25</v>
      </c>
      <c r="D4" s="27">
        <f>VLOOKUP(D3,'Room Data'!$A$3:$D$142,4)</f>
        <v>18.46</v>
      </c>
      <c r="E4" s="27">
        <f>VLOOKUP(E3,'Room Data'!$A$3:$D$142,4)</f>
        <v>42.78</v>
      </c>
      <c r="F4" s="27">
        <f>VLOOKUP(F3,'Room Data'!$A$3:$D$142,4)</f>
        <v>54.17</v>
      </c>
      <c r="G4" s="27">
        <f>VLOOKUP(G3,'Room Data'!$A$3:$D$142,4)</f>
        <v>26.9</v>
      </c>
      <c r="H4" s="27">
        <f>VLOOKUP(H3,'Room Data'!$A$3:$D$142,4)</f>
        <v>20.18</v>
      </c>
      <c r="I4" s="27">
        <f>VLOOKUP(I3,'Room Data'!$A$3:$D$142,4)</f>
        <v>3.45</v>
      </c>
      <c r="J4" s="27">
        <f>VLOOKUP(J3,'Room Data'!$A$3:$D$142,4)</f>
        <v>57.45</v>
      </c>
      <c r="K4" s="27">
        <f>VLOOKUP(K3,'Room Data'!$A$3:$D$142,4)</f>
        <v>22.75</v>
      </c>
      <c r="L4" s="27">
        <f>VLOOKUP(L3,'Room Data'!$A$3:$D$142,4)</f>
        <v>20.079999999999998</v>
      </c>
      <c r="M4" s="27">
        <f>VLOOKUP(M3,'Room Data'!$A$3:$D$142,4)</f>
        <v>3.22</v>
      </c>
      <c r="N4" s="27">
        <f>VLOOKUP(N3,'Room Data'!$A$3:$D$142,4)</f>
        <v>46.04</v>
      </c>
      <c r="O4" s="27">
        <f>VLOOKUP(O3,'Room Data'!$A$3:$D$142,4)</f>
        <v>6.61</v>
      </c>
      <c r="P4" s="27">
        <f>VLOOKUP(P3,'Room Data'!$A$3:$D$142,4)</f>
        <v>8.2200000000000006</v>
      </c>
      <c r="Q4" s="27">
        <f>VLOOKUP(Q3,'Room Data'!$A$3:$D$142,4)</f>
        <v>30.99</v>
      </c>
      <c r="R4" s="27">
        <f>VLOOKUP(R3,'Room Data'!$A$3:$D$142,4)</f>
        <v>69.25</v>
      </c>
      <c r="S4" s="27">
        <f>VLOOKUP(S3,'Room Data'!$A$3:$D$142,4)</f>
        <v>48.78</v>
      </c>
      <c r="T4" s="27">
        <f>VLOOKUP(T3,'Room Data'!$A$3:$D$142,4)</f>
        <v>65.69</v>
      </c>
      <c r="U4" s="27">
        <f>VLOOKUP(U3,'Room Data'!$A$3:$D$142,4)</f>
        <v>96.52</v>
      </c>
      <c r="V4" s="27">
        <f>VLOOKUP(V3,'Room Data'!$A$3:$D$142,4)</f>
        <v>4.71</v>
      </c>
      <c r="W4" s="27">
        <f>VLOOKUP(W3,'Room Data'!$A$3:$D$142,4)</f>
        <v>3.2</v>
      </c>
      <c r="X4" s="27">
        <f>VLOOKUP(X3,'Room Data'!$A$3:$D$142,4)</f>
        <v>10.76</v>
      </c>
      <c r="Y4" s="27">
        <f>VLOOKUP(Y3,'Room Data'!$A$3:$D$142,4)</f>
        <v>30.88</v>
      </c>
      <c r="Z4" s="27">
        <f>VLOOKUP(Z3,'Room Data'!$A$3:$D$142,4)</f>
        <v>13.42</v>
      </c>
      <c r="AA4" s="27">
        <f>VLOOKUP(AA3,'Room Data'!$A$3:$D$142,4)</f>
        <v>25.13</v>
      </c>
      <c r="AB4" s="27">
        <f>VLOOKUP(AB3,'Room Data'!$A$3:$D$142,4)</f>
        <v>13.37</v>
      </c>
      <c r="AC4" s="27">
        <f>VLOOKUP(AC3,'Room Data'!$A$3:$D$142,4)</f>
        <v>16.21</v>
      </c>
      <c r="AD4" s="27">
        <f>VLOOKUP(AD3,'Room Data'!$A$3:$D$142,4)</f>
        <v>28.7</v>
      </c>
      <c r="AE4" s="27">
        <f>VLOOKUP(AE3,'Room Data'!$A$3:$D$142,4)</f>
        <v>30.73</v>
      </c>
      <c r="AF4" s="27">
        <f>VLOOKUP(AF3,'Room Data'!$A$3:$D$142,4)</f>
        <v>48.66</v>
      </c>
      <c r="AG4" s="27">
        <f>VLOOKUP(AG3,'Room Data'!$A$3:$D$142,4)</f>
        <v>15.25</v>
      </c>
      <c r="AH4" s="27">
        <f>VLOOKUP(AH3,'Room Data'!$A$3:$D$142,4)</f>
        <v>49.24</v>
      </c>
      <c r="AI4" s="27">
        <f>VLOOKUP(AI3,'Room Data'!$A$3:$D$142,4)</f>
        <v>19.87</v>
      </c>
      <c r="AJ4" s="27">
        <f>VLOOKUP(AJ3,'Room Data'!$A$3:$D$142,4)</f>
        <v>3.37</v>
      </c>
      <c r="AK4" s="27">
        <f>VLOOKUP(AK3,'Room Data'!$A$3:$D$142,4)</f>
        <v>30.4</v>
      </c>
      <c r="AL4" s="27">
        <f>VLOOKUP(AL3,'Room Data'!$A$3:$D$142,4)</f>
        <v>23.85</v>
      </c>
      <c r="AM4" s="27">
        <f>VLOOKUP(AM3,'Room Data'!$A$3:$D$142,4)</f>
        <v>56.61</v>
      </c>
      <c r="AN4" s="27">
        <f>VLOOKUP(AN3,'Room Data'!$A$3:$D$142,4)</f>
        <v>29.14</v>
      </c>
      <c r="AO4" s="27">
        <f>VLOOKUP(AO3,'Room Data'!$A$3:$D$142,4)</f>
        <v>4.47</v>
      </c>
      <c r="AP4" s="27">
        <f>VLOOKUP(AP3,'Room Data'!$A$3:$D$142,4)</f>
        <v>12.76</v>
      </c>
      <c r="AQ4" s="27">
        <f>VLOOKUP(AQ3,'Room Data'!$A$3:$D$142,4)</f>
        <v>2.91</v>
      </c>
      <c r="AR4" s="27">
        <f>VLOOKUP(AR3,'Room Data'!$A$3:$D$142,4)</f>
        <v>52.26</v>
      </c>
      <c r="AS4" s="27">
        <f>VLOOKUP(AS3,'Room Data'!$A$3:$D$142,4)</f>
        <v>31.87</v>
      </c>
      <c r="AT4" s="27">
        <f>VLOOKUP(AT3,'Room Data'!$A$3:$D$142,4)</f>
        <v>28.98</v>
      </c>
      <c r="AU4" s="27">
        <f>VLOOKUP(AU3,'Room Data'!$A$3:$D$142,4)</f>
        <v>174.97</v>
      </c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</row>
    <row r="5" spans="1:77" s="33" customFormat="1" ht="15">
      <c r="A5" s="32" t="s">
        <v>6</v>
      </c>
      <c r="B5" s="34"/>
      <c r="C5" s="31">
        <v>4</v>
      </c>
      <c r="D5" s="31">
        <v>2.2999999999999998</v>
      </c>
      <c r="E5" s="31">
        <v>2.2999999999999998</v>
      </c>
      <c r="F5" s="31">
        <v>3</v>
      </c>
      <c r="G5" s="31">
        <v>2.5</v>
      </c>
      <c r="H5" s="31">
        <v>2.5</v>
      </c>
      <c r="I5" s="31">
        <v>2.5</v>
      </c>
      <c r="J5" s="31">
        <v>3</v>
      </c>
      <c r="K5" s="31">
        <v>2.5</v>
      </c>
      <c r="L5" s="31">
        <v>2.5</v>
      </c>
      <c r="M5" s="31">
        <v>2.5</v>
      </c>
      <c r="N5" s="31">
        <v>3</v>
      </c>
      <c r="O5" s="31">
        <v>3</v>
      </c>
      <c r="P5" s="31">
        <v>3</v>
      </c>
      <c r="Q5" s="31">
        <v>3</v>
      </c>
      <c r="R5" s="31">
        <v>3</v>
      </c>
      <c r="S5" s="31">
        <v>3</v>
      </c>
      <c r="T5" s="31">
        <v>3</v>
      </c>
      <c r="U5" s="31">
        <v>3</v>
      </c>
      <c r="V5" s="31">
        <v>3</v>
      </c>
      <c r="W5" s="31">
        <v>2.5</v>
      </c>
      <c r="X5" s="31">
        <v>2.5</v>
      </c>
      <c r="Y5" s="31">
        <v>3</v>
      </c>
      <c r="Z5" s="31">
        <v>3</v>
      </c>
      <c r="AA5" s="31">
        <v>3</v>
      </c>
      <c r="AB5" s="31">
        <v>3</v>
      </c>
      <c r="AC5" s="31">
        <v>3</v>
      </c>
      <c r="AD5" s="31">
        <v>3</v>
      </c>
      <c r="AE5" s="31">
        <v>3.2</v>
      </c>
      <c r="AF5" s="31">
        <v>3.2</v>
      </c>
      <c r="AG5" s="31">
        <v>3.2</v>
      </c>
      <c r="AH5" s="31">
        <v>3.2</v>
      </c>
      <c r="AI5" s="31">
        <v>2.5</v>
      </c>
      <c r="AJ5" s="31">
        <v>2.5</v>
      </c>
      <c r="AK5" s="31">
        <v>3.2</v>
      </c>
      <c r="AL5" s="31">
        <v>3.2</v>
      </c>
      <c r="AM5" s="31">
        <v>3.2</v>
      </c>
      <c r="AN5" s="31">
        <v>3.2</v>
      </c>
      <c r="AO5" s="31">
        <v>2.5</v>
      </c>
      <c r="AP5" s="31"/>
      <c r="AQ5" s="31"/>
      <c r="AR5" s="31">
        <v>3.2</v>
      </c>
      <c r="AS5" s="31">
        <v>2.2999999999999998</v>
      </c>
      <c r="AT5" s="31">
        <v>2.2999999999999998</v>
      </c>
      <c r="AU5" s="31">
        <v>3</v>
      </c>
      <c r="AV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</row>
    <row r="6" spans="1:77" ht="129" customHeight="1">
      <c r="A6" s="28" t="s">
        <v>257</v>
      </c>
      <c r="B6" s="27" t="s">
        <v>220</v>
      </c>
      <c r="C6" s="26" t="s">
        <v>222</v>
      </c>
      <c r="D6" s="26" t="s">
        <v>258</v>
      </c>
      <c r="E6" s="26" t="s">
        <v>258</v>
      </c>
      <c r="F6" s="26" t="s">
        <v>222</v>
      </c>
      <c r="G6" s="26" t="s">
        <v>222</v>
      </c>
      <c r="H6" s="27" t="s">
        <v>221</v>
      </c>
      <c r="I6" s="26" t="s">
        <v>258</v>
      </c>
      <c r="J6" s="26" t="s">
        <v>222</v>
      </c>
      <c r="K6" s="26" t="s">
        <v>222</v>
      </c>
      <c r="L6" s="27" t="s">
        <v>221</v>
      </c>
      <c r="M6" s="26" t="s">
        <v>258</v>
      </c>
      <c r="N6" s="27" t="s">
        <v>221</v>
      </c>
      <c r="O6" s="27" t="s">
        <v>220</v>
      </c>
      <c r="P6" s="26" t="s">
        <v>222</v>
      </c>
      <c r="Q6" s="26" t="s">
        <v>222</v>
      </c>
      <c r="R6" s="26" t="s">
        <v>222</v>
      </c>
      <c r="S6" s="26" t="s">
        <v>222</v>
      </c>
      <c r="T6" s="27" t="s">
        <v>221</v>
      </c>
      <c r="U6" s="27" t="s">
        <v>221</v>
      </c>
      <c r="V6" s="27" t="s">
        <v>221</v>
      </c>
      <c r="W6" s="27" t="s">
        <v>223</v>
      </c>
      <c r="X6" s="26" t="s">
        <v>223</v>
      </c>
      <c r="Y6" s="26" t="s">
        <v>222</v>
      </c>
      <c r="Z6" s="26" t="s">
        <v>222</v>
      </c>
      <c r="AA6" s="26" t="s">
        <v>222</v>
      </c>
      <c r="AB6" s="27" t="s">
        <v>220</v>
      </c>
      <c r="AC6" s="26" t="s">
        <v>222</v>
      </c>
      <c r="AD6" s="26" t="s">
        <v>222</v>
      </c>
      <c r="AE6" s="26" t="s">
        <v>222</v>
      </c>
      <c r="AF6" s="26" t="s">
        <v>222</v>
      </c>
      <c r="AG6" s="27"/>
      <c r="AH6" s="27"/>
      <c r="AI6" s="27" t="s">
        <v>221</v>
      </c>
      <c r="AJ6" s="26" t="s">
        <v>258</v>
      </c>
      <c r="AK6" s="26" t="s">
        <v>222</v>
      </c>
      <c r="AL6" s="26" t="s">
        <v>222</v>
      </c>
      <c r="AM6" s="26" t="s">
        <v>222</v>
      </c>
      <c r="AN6" s="26" t="s">
        <v>222</v>
      </c>
      <c r="AO6" s="27" t="s">
        <v>221</v>
      </c>
      <c r="AP6" s="27" t="s">
        <v>221</v>
      </c>
      <c r="AQ6" s="27" t="s">
        <v>221</v>
      </c>
      <c r="AR6" s="26" t="s">
        <v>222</v>
      </c>
      <c r="AS6" s="26" t="s">
        <v>258</v>
      </c>
      <c r="AT6" s="26" t="s">
        <v>258</v>
      </c>
      <c r="AU6" s="26" t="s">
        <v>259</v>
      </c>
      <c r="AV6" s="27"/>
      <c r="AW6" s="26"/>
      <c r="AX6" s="27"/>
      <c r="AY6" s="27"/>
      <c r="AZ6" s="27"/>
      <c r="BA6" s="26"/>
      <c r="BB6" s="26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</row>
    <row r="7" spans="1:77" ht="117">
      <c r="A7" s="30" t="s">
        <v>260</v>
      </c>
      <c r="B7" s="26" t="s">
        <v>261</v>
      </c>
      <c r="C7" s="26" t="s">
        <v>227</v>
      </c>
      <c r="D7" s="26" t="s">
        <v>227</v>
      </c>
      <c r="E7" s="26" t="s">
        <v>227</v>
      </c>
      <c r="F7" s="26"/>
      <c r="G7" s="26" t="s">
        <v>227</v>
      </c>
      <c r="H7" s="27" t="s">
        <v>220</v>
      </c>
      <c r="I7" s="26" t="s">
        <v>223</v>
      </c>
      <c r="J7" s="26" t="s">
        <v>227</v>
      </c>
      <c r="K7" s="26" t="s">
        <v>262</v>
      </c>
      <c r="L7" s="27" t="s">
        <v>220</v>
      </c>
      <c r="M7" s="26" t="s">
        <v>263</v>
      </c>
      <c r="N7" s="27" t="s">
        <v>220</v>
      </c>
      <c r="O7" s="27" t="s">
        <v>220</v>
      </c>
      <c r="P7" s="27" t="s">
        <v>220</v>
      </c>
      <c r="Q7" s="26" t="s">
        <v>264</v>
      </c>
      <c r="R7" s="26" t="s">
        <v>227</v>
      </c>
      <c r="S7" s="27" t="s">
        <v>220</v>
      </c>
      <c r="T7" s="26" t="s">
        <v>265</v>
      </c>
      <c r="U7" s="26"/>
      <c r="V7" s="26" t="s">
        <v>263</v>
      </c>
      <c r="W7" s="27"/>
      <c r="X7" s="26" t="s">
        <v>266</v>
      </c>
      <c r="Y7" s="26" t="s">
        <v>264</v>
      </c>
      <c r="Z7" s="26" t="s">
        <v>263</v>
      </c>
      <c r="AA7" s="27" t="s">
        <v>220</v>
      </c>
      <c r="AB7" s="27" t="s">
        <v>220</v>
      </c>
      <c r="AC7" s="26" t="s">
        <v>264</v>
      </c>
      <c r="AD7" s="26" t="s">
        <v>264</v>
      </c>
      <c r="AE7" s="26" t="s">
        <v>264</v>
      </c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</row>
    <row r="8" spans="1:77" ht="65.25" customHeight="1">
      <c r="A8" s="25" t="s">
        <v>239</v>
      </c>
      <c r="B8" s="27" t="s">
        <v>220</v>
      </c>
      <c r="C8" s="26" t="s">
        <v>267</v>
      </c>
      <c r="D8" s="27" t="s">
        <v>220</v>
      </c>
      <c r="E8" s="26" t="s">
        <v>240</v>
      </c>
      <c r="F8" s="26" t="s">
        <v>240</v>
      </c>
      <c r="G8" s="26" t="s">
        <v>240</v>
      </c>
      <c r="H8" s="27" t="s">
        <v>220</v>
      </c>
      <c r="I8" s="26" t="s">
        <v>267</v>
      </c>
      <c r="J8" s="26" t="s">
        <v>267</v>
      </c>
      <c r="K8" s="26" t="s">
        <v>267</v>
      </c>
      <c r="L8" s="27" t="s">
        <v>220</v>
      </c>
      <c r="M8" s="26" t="s">
        <v>267</v>
      </c>
      <c r="N8" s="27" t="s">
        <v>220</v>
      </c>
      <c r="O8" s="27" t="s">
        <v>220</v>
      </c>
      <c r="P8" s="27" t="s">
        <v>220</v>
      </c>
      <c r="Q8" s="26" t="s">
        <v>267</v>
      </c>
      <c r="R8" s="26"/>
      <c r="S8" s="27" t="s">
        <v>220</v>
      </c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</row>
    <row r="9" spans="1:77" ht="87" customHeight="1">
      <c r="A9" s="25" t="s">
        <v>242</v>
      </c>
      <c r="B9" s="27"/>
      <c r="C9" s="27"/>
      <c r="D9" s="27" t="s">
        <v>220</v>
      </c>
      <c r="E9" s="29" t="s">
        <v>268</v>
      </c>
      <c r="F9" s="26" t="s">
        <v>243</v>
      </c>
      <c r="G9" s="26" t="s">
        <v>243</v>
      </c>
      <c r="H9" s="27" t="s">
        <v>220</v>
      </c>
      <c r="I9" s="26" t="s">
        <v>269</v>
      </c>
      <c r="J9" s="26" t="s">
        <v>269</v>
      </c>
      <c r="K9" s="26" t="s">
        <v>269</v>
      </c>
      <c r="L9" s="27" t="s">
        <v>220</v>
      </c>
      <c r="M9" s="26" t="s">
        <v>269</v>
      </c>
      <c r="N9" s="27" t="s">
        <v>220</v>
      </c>
      <c r="O9" s="27" t="s">
        <v>220</v>
      </c>
      <c r="P9" s="27" t="s">
        <v>220</v>
      </c>
      <c r="Q9" s="26" t="s">
        <v>269</v>
      </c>
      <c r="R9" s="26"/>
      <c r="S9" s="27" t="s">
        <v>220</v>
      </c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</row>
    <row r="10" spans="1:77" ht="51.95">
      <c r="A10" s="25" t="s">
        <v>244</v>
      </c>
      <c r="B10" s="26" t="s">
        <v>270</v>
      </c>
      <c r="C10" s="26" t="s">
        <v>271</v>
      </c>
      <c r="D10" s="27" t="s">
        <v>220</v>
      </c>
      <c r="E10" s="26" t="s">
        <v>247</v>
      </c>
      <c r="F10" s="26" t="s">
        <v>247</v>
      </c>
      <c r="G10" s="26" t="s">
        <v>247</v>
      </c>
      <c r="H10" s="27" t="s">
        <v>220</v>
      </c>
      <c r="I10" s="26" t="s">
        <v>271</v>
      </c>
      <c r="J10" s="26" t="s">
        <v>271</v>
      </c>
      <c r="K10" s="26" t="s">
        <v>271</v>
      </c>
      <c r="L10" s="27" t="s">
        <v>220</v>
      </c>
      <c r="M10" s="26" t="s">
        <v>271</v>
      </c>
      <c r="N10" s="27" t="s">
        <v>220</v>
      </c>
      <c r="O10" s="27" t="s">
        <v>220</v>
      </c>
      <c r="P10" s="27" t="s">
        <v>220</v>
      </c>
      <c r="Q10" s="26" t="s">
        <v>271</v>
      </c>
      <c r="R10" s="26"/>
      <c r="S10" s="27" t="s">
        <v>220</v>
      </c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</row>
    <row r="11" spans="1:77" ht="39">
      <c r="A11" s="25" t="s">
        <v>249</v>
      </c>
      <c r="B11" s="26" t="s">
        <v>251</v>
      </c>
      <c r="C11" s="26"/>
      <c r="D11" s="27"/>
      <c r="E11" s="26" t="s">
        <v>250</v>
      </c>
      <c r="F11" s="26" t="s">
        <v>250</v>
      </c>
      <c r="G11" s="26" t="s">
        <v>250</v>
      </c>
      <c r="H11" s="27"/>
      <c r="I11" s="26"/>
      <c r="J11" s="26"/>
      <c r="K11" s="26"/>
      <c r="L11" s="27"/>
      <c r="M11" s="26"/>
      <c r="N11" s="27"/>
      <c r="O11" s="27"/>
      <c r="P11" s="27"/>
      <c r="Q11" s="26"/>
      <c r="R11" s="26"/>
      <c r="S11" s="27"/>
      <c r="T11" s="26" t="s">
        <v>251</v>
      </c>
      <c r="U11" s="26" t="s">
        <v>251</v>
      </c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6" t="s">
        <v>251</v>
      </c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</row>
    <row r="12" spans="1:77">
      <c r="A12" s="25" t="s">
        <v>252</v>
      </c>
      <c r="B12" s="26"/>
      <c r="C12" s="26"/>
      <c r="D12" s="27"/>
      <c r="E12" s="26" t="s">
        <v>250</v>
      </c>
      <c r="F12" s="26"/>
      <c r="G12" s="26"/>
      <c r="H12" s="27"/>
      <c r="I12" s="26"/>
      <c r="J12" s="26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</row>
    <row r="13" spans="1:77">
      <c r="A13" s="25" t="s">
        <v>254</v>
      </c>
      <c r="B13" s="27" t="s">
        <v>220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</row>
    <row r="14" spans="1:77">
      <c r="A14" s="25" t="s">
        <v>255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 t="s">
        <v>256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</row>
  </sheetData>
  <phoneticPr fontId="6" type="noConversion"/>
  <pageMargins left="0.70866141732283472" right="0.70866141732283472" top="0.74803149606299213" bottom="0.74803149606299213" header="0.31496062992125984" footer="0.31496062992125984"/>
  <pageSetup paperSize="8" orientation="landscape" r:id="rId1"/>
  <headerFooter>
    <oddFooter>&amp;C_x000D_&amp;1#&amp;"Arial"&amp;10&amp;K000000 AtkinsRéalis - Sensitive / Sensible [FR]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J57"/>
  <sheetViews>
    <sheetView topLeftCell="A16" workbookViewId="0">
      <selection activeCell="C47" sqref="C47"/>
    </sheetView>
  </sheetViews>
  <sheetFormatPr defaultColWidth="9.140625" defaultRowHeight="14.45"/>
  <cols>
    <col min="1" max="1" width="9.140625" style="2"/>
    <col min="2" max="2" width="59.42578125" style="2" customWidth="1"/>
    <col min="3" max="16384" width="9.140625" style="2"/>
  </cols>
  <sheetData>
    <row r="3" spans="1:10">
      <c r="A3" s="1">
        <v>1</v>
      </c>
      <c r="B3" s="1" t="s">
        <v>0</v>
      </c>
      <c r="C3" s="1" t="s">
        <v>272</v>
      </c>
    </row>
    <row r="4" spans="1:10">
      <c r="A4" s="2">
        <v>1.1000000000000001</v>
      </c>
      <c r="B4" s="2" t="s">
        <v>273</v>
      </c>
      <c r="C4" s="7">
        <v>10</v>
      </c>
    </row>
    <row r="5" spans="1:10">
      <c r="A5" s="2">
        <v>1.2</v>
      </c>
      <c r="B5" s="2" t="s">
        <v>274</v>
      </c>
      <c r="C5" s="7">
        <v>68.760000000000005</v>
      </c>
      <c r="I5" s="7">
        <v>45757.2</v>
      </c>
      <c r="J5" s="2">
        <f>I5/C5</f>
        <v>665.46247818499114</v>
      </c>
    </row>
    <row r="6" spans="1:10">
      <c r="A6" s="2">
        <v>1.3</v>
      </c>
      <c r="B6" s="2" t="s">
        <v>275</v>
      </c>
      <c r="C6" s="7">
        <v>70</v>
      </c>
      <c r="I6" s="2">
        <v>6222.4</v>
      </c>
      <c r="J6" s="2">
        <f>I6/C6</f>
        <v>88.891428571428563</v>
      </c>
    </row>
    <row r="7" spans="1:10">
      <c r="A7" s="2">
        <v>1.4</v>
      </c>
      <c r="B7" s="2" t="s">
        <v>276</v>
      </c>
      <c r="C7" s="7">
        <v>50</v>
      </c>
      <c r="I7" s="7">
        <v>10149</v>
      </c>
      <c r="J7" s="2">
        <f>I7/C7</f>
        <v>202.98</v>
      </c>
    </row>
    <row r="8" spans="1:10">
      <c r="A8" s="2">
        <v>1.5</v>
      </c>
      <c r="B8" s="2" t="s">
        <v>277</v>
      </c>
      <c r="C8" s="2">
        <v>55</v>
      </c>
      <c r="I8" s="2">
        <v>2956.8500000000004</v>
      </c>
      <c r="J8" s="2">
        <f>I8/C8</f>
        <v>53.760909090909095</v>
      </c>
    </row>
    <row r="13" spans="1:10">
      <c r="A13" s="2">
        <v>2</v>
      </c>
      <c r="B13" s="1" t="s">
        <v>278</v>
      </c>
    </row>
    <row r="14" spans="1:10">
      <c r="A14" s="2">
        <v>2.1</v>
      </c>
      <c r="B14" s="2" t="s">
        <v>279</v>
      </c>
      <c r="C14" s="7">
        <v>1.32</v>
      </c>
    </row>
    <row r="15" spans="1:10" ht="43.5">
      <c r="B15" s="3" t="s">
        <v>280</v>
      </c>
      <c r="C15" s="7">
        <v>16.972999999999999</v>
      </c>
      <c r="I15" s="20">
        <v>4277.7</v>
      </c>
      <c r="J15" s="20">
        <f>I15/C48</f>
        <v>427.77</v>
      </c>
    </row>
    <row r="16" spans="1:10">
      <c r="B16" s="5" t="s">
        <v>281</v>
      </c>
      <c r="C16" s="7"/>
    </row>
    <row r="17" spans="2:3">
      <c r="B17" s="5"/>
      <c r="C17" s="7"/>
    </row>
    <row r="18" spans="2:3">
      <c r="B18" s="2" t="s">
        <v>282</v>
      </c>
      <c r="C18" s="7"/>
    </row>
    <row r="19" spans="2:3">
      <c r="B19" s="4" t="s">
        <v>283</v>
      </c>
      <c r="C19" s="7">
        <v>3.6080000000000001</v>
      </c>
    </row>
    <row r="20" spans="2:3">
      <c r="B20" s="4" t="s">
        <v>284</v>
      </c>
      <c r="C20" s="7">
        <v>3.6080000000000001</v>
      </c>
    </row>
    <row r="21" spans="2:3">
      <c r="B21" s="5"/>
      <c r="C21" s="7"/>
    </row>
    <row r="22" spans="2:3">
      <c r="B22" s="2" t="s">
        <v>285</v>
      </c>
      <c r="C22" s="7"/>
    </row>
    <row r="23" spans="2:3">
      <c r="B23" s="4" t="s">
        <v>283</v>
      </c>
      <c r="C23" s="7">
        <v>3.6080000000000001</v>
      </c>
    </row>
    <row r="24" spans="2:3">
      <c r="B24" s="4" t="s">
        <v>284</v>
      </c>
      <c r="C24" s="7">
        <v>3.6080000000000001</v>
      </c>
    </row>
    <row r="25" spans="2:3">
      <c r="B25" s="2" t="s">
        <v>286</v>
      </c>
      <c r="C25" s="7"/>
    </row>
    <row r="26" spans="2:3">
      <c r="B26" s="4" t="s">
        <v>287</v>
      </c>
      <c r="C26" s="7">
        <v>3.7730000000000001</v>
      </c>
    </row>
    <row r="27" spans="2:3">
      <c r="B27" s="4" t="s">
        <v>288</v>
      </c>
      <c r="C27" s="7">
        <v>3.7730000000000001</v>
      </c>
    </row>
    <row r="28" spans="2:3">
      <c r="B28" s="2" t="s">
        <v>289</v>
      </c>
      <c r="C28" s="7"/>
    </row>
    <row r="29" spans="2:3">
      <c r="B29" s="4" t="s">
        <v>290</v>
      </c>
      <c r="C29" s="7">
        <v>15.19</v>
      </c>
    </row>
    <row r="30" spans="2:3">
      <c r="B30" s="22" t="s">
        <v>291</v>
      </c>
      <c r="C30" s="7"/>
    </row>
    <row r="31" spans="2:3">
      <c r="B31" s="12" t="s">
        <v>292</v>
      </c>
      <c r="C31" s="7"/>
    </row>
    <row r="32" spans="2:3">
      <c r="B32" s="4" t="s">
        <v>293</v>
      </c>
      <c r="C32" s="7">
        <v>3.06</v>
      </c>
    </row>
    <row r="33" spans="2:5">
      <c r="B33" s="4" t="s">
        <v>294</v>
      </c>
      <c r="C33" s="7">
        <v>1.53</v>
      </c>
    </row>
    <row r="34" spans="2:5">
      <c r="B34" s="4" t="s">
        <v>295</v>
      </c>
      <c r="C34" s="7">
        <v>2.15</v>
      </c>
    </row>
    <row r="35" spans="2:5">
      <c r="B35" s="22" t="s">
        <v>296</v>
      </c>
      <c r="C35" s="7"/>
    </row>
    <row r="36" spans="2:5">
      <c r="B36" s="12" t="s">
        <v>297</v>
      </c>
      <c r="C36" s="7"/>
    </row>
    <row r="37" spans="2:5">
      <c r="B37" s="4" t="s">
        <v>298</v>
      </c>
      <c r="C37" s="7">
        <v>4.76</v>
      </c>
      <c r="D37" s="2" t="s">
        <v>299</v>
      </c>
    </row>
    <row r="38" spans="2:5">
      <c r="B38" s="4" t="s">
        <v>300</v>
      </c>
      <c r="C38" s="7">
        <v>4.32</v>
      </c>
      <c r="D38" s="2" t="s">
        <v>299</v>
      </c>
    </row>
    <row r="39" spans="2:5">
      <c r="B39" s="4" t="s">
        <v>294</v>
      </c>
      <c r="C39" s="7">
        <v>2.8</v>
      </c>
      <c r="D39" s="2" t="s">
        <v>301</v>
      </c>
      <c r="E39" s="2" t="s">
        <v>302</v>
      </c>
    </row>
    <row r="40" spans="2:5">
      <c r="B40" s="4" t="s">
        <v>295</v>
      </c>
      <c r="C40" s="7">
        <v>3.5</v>
      </c>
      <c r="D40" s="2" t="s">
        <v>301</v>
      </c>
      <c r="E40" s="2" t="s">
        <v>302</v>
      </c>
    </row>
    <row r="41" spans="2:5">
      <c r="B41" s="22" t="s">
        <v>303</v>
      </c>
      <c r="C41" s="7"/>
    </row>
    <row r="42" spans="2:5">
      <c r="B42" s="4" t="s">
        <v>293</v>
      </c>
      <c r="C42" s="7">
        <v>6.92</v>
      </c>
      <c r="D42" s="2" t="s">
        <v>299</v>
      </c>
    </row>
    <row r="43" spans="2:5">
      <c r="B43" s="4" t="s">
        <v>304</v>
      </c>
      <c r="C43" s="7">
        <v>3.18</v>
      </c>
      <c r="D43" s="2" t="s">
        <v>301</v>
      </c>
    </row>
    <row r="44" spans="2:5">
      <c r="B44" s="4" t="s">
        <v>295</v>
      </c>
      <c r="C44" s="7">
        <v>4.82</v>
      </c>
      <c r="D44" s="2" t="s">
        <v>301</v>
      </c>
    </row>
    <row r="45" spans="2:5">
      <c r="B45" s="4"/>
      <c r="C45" s="7"/>
    </row>
    <row r="46" spans="2:5">
      <c r="B46" s="4" t="s">
        <v>305</v>
      </c>
      <c r="C46" s="7">
        <v>60</v>
      </c>
    </row>
    <row r="47" spans="2:5">
      <c r="B47" s="1" t="s">
        <v>306</v>
      </c>
      <c r="C47" s="7"/>
    </row>
    <row r="48" spans="2:5">
      <c r="B48" s="2" t="s">
        <v>307</v>
      </c>
      <c r="C48" s="7">
        <v>10</v>
      </c>
    </row>
    <row r="49" spans="2:3">
      <c r="B49" s="2" t="s">
        <v>308</v>
      </c>
      <c r="C49" s="7"/>
    </row>
    <row r="50" spans="2:3">
      <c r="B50" s="4" t="s">
        <v>309</v>
      </c>
      <c r="C50" s="7">
        <v>156.13</v>
      </c>
    </row>
    <row r="51" spans="2:3">
      <c r="B51" s="4" t="s">
        <v>310</v>
      </c>
      <c r="C51" s="7">
        <v>60</v>
      </c>
    </row>
    <row r="55" spans="2:3">
      <c r="B55" s="1" t="s">
        <v>311</v>
      </c>
    </row>
    <row r="56" spans="2:3" ht="29.1">
      <c r="B56" s="3" t="s">
        <v>312</v>
      </c>
      <c r="C56" s="2">
        <v>20448.45</v>
      </c>
    </row>
    <row r="57" spans="2:3">
      <c r="B57" s="2" t="s">
        <v>313</v>
      </c>
      <c r="C57" s="2">
        <v>2998.8</v>
      </c>
    </row>
  </sheetData>
  <pageMargins left="0.7" right="0.7" top="0.75" bottom="0.75" header="0.3" footer="0.3"/>
  <pageSetup paperSize="9" orientation="portrait" r:id="rId1"/>
  <headerFooter>
    <oddFooter>&amp;C_x000D_&amp;1#&amp;"Arial"&amp;10&amp;K000000 AtkinsRéalis - Sensitive / Sensible [FR]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019BC-8D12-4352-8127-4D7A1EC2F787}">
  <dimension ref="A2:E139"/>
  <sheetViews>
    <sheetView topLeftCell="A64" zoomScale="120" zoomScaleNormal="120" workbookViewId="0">
      <selection activeCell="E140" sqref="E140"/>
    </sheetView>
  </sheetViews>
  <sheetFormatPr defaultColWidth="9.140625" defaultRowHeight="12.95"/>
  <cols>
    <col min="1" max="2" width="9.140625" style="23"/>
    <col min="3" max="3" width="10.42578125" style="23" bestFit="1" customWidth="1"/>
    <col min="4" max="16384" width="9.140625" style="23"/>
  </cols>
  <sheetData>
    <row r="2" spans="1:5">
      <c r="B2" s="24" t="s">
        <v>314</v>
      </c>
      <c r="C2" s="24" t="s">
        <v>315</v>
      </c>
      <c r="D2" s="24" t="s">
        <v>316</v>
      </c>
      <c r="E2" s="24" t="s">
        <v>317</v>
      </c>
    </row>
    <row r="3" spans="1:5">
      <c r="A3" s="23" t="s">
        <v>318</v>
      </c>
      <c r="C3" s="23">
        <v>2</v>
      </c>
      <c r="D3" s="23" t="s">
        <v>319</v>
      </c>
      <c r="E3" s="23">
        <f>IF(D3="Yes", (C3*Rates!$C$46), 0)</f>
        <v>0</v>
      </c>
    </row>
    <row r="4" spans="1:5">
      <c r="A4" s="23" t="s">
        <v>320</v>
      </c>
      <c r="C4" s="23">
        <v>1.5</v>
      </c>
      <c r="D4" s="23" t="s">
        <v>321</v>
      </c>
      <c r="E4" s="23">
        <f>IF(D4="Yes", (C4*Rates!$C$46), 0)</f>
        <v>90</v>
      </c>
    </row>
    <row r="5" spans="1:5">
      <c r="A5" s="23" t="s">
        <v>322</v>
      </c>
      <c r="C5" s="23">
        <v>1</v>
      </c>
      <c r="D5" s="23" t="s">
        <v>321</v>
      </c>
      <c r="E5" s="23">
        <f>IF(D5="Yes", (C5*Rates!$C$46), 0)</f>
        <v>60</v>
      </c>
    </row>
    <row r="6" spans="1:5">
      <c r="A6" s="23" t="s">
        <v>323</v>
      </c>
      <c r="C6" s="23">
        <v>1</v>
      </c>
      <c r="D6" s="23" t="s">
        <v>321</v>
      </c>
      <c r="E6" s="23">
        <f>IF(D6="Yes", (C6*Rates!$C$46), 0)</f>
        <v>60</v>
      </c>
    </row>
    <row r="7" spans="1:5">
      <c r="A7" s="23" t="s">
        <v>324</v>
      </c>
      <c r="C7" s="23">
        <v>1</v>
      </c>
      <c r="D7" s="23" t="s">
        <v>321</v>
      </c>
      <c r="E7" s="23">
        <f>IF(D7="Yes", (C7*Rates!$C$46), 0)</f>
        <v>60</v>
      </c>
    </row>
    <row r="8" spans="1:5">
      <c r="A8" s="23" t="s">
        <v>325</v>
      </c>
      <c r="C8" s="23">
        <v>1</v>
      </c>
      <c r="D8" s="23" t="s">
        <v>321</v>
      </c>
      <c r="E8" s="23">
        <f>IF(D8="Yes", (C8*Rates!$C$46), 0)</f>
        <v>60</v>
      </c>
    </row>
    <row r="9" spans="1:5">
      <c r="A9" s="23" t="s">
        <v>326</v>
      </c>
      <c r="C9" s="23">
        <v>1</v>
      </c>
      <c r="D9" s="23" t="s">
        <v>321</v>
      </c>
      <c r="E9" s="23">
        <f>IF(D9="Yes", (C9*Rates!$C$46), 0)</f>
        <v>60</v>
      </c>
    </row>
    <row r="10" spans="1:5">
      <c r="A10" s="23" t="s">
        <v>327</v>
      </c>
      <c r="C10" s="23">
        <v>1</v>
      </c>
      <c r="D10" s="23" t="s">
        <v>321</v>
      </c>
      <c r="E10" s="23">
        <f>IF(D10="Yes", (C10*Rates!$C$46), 0)</f>
        <v>60</v>
      </c>
    </row>
    <row r="11" spans="1:5">
      <c r="A11" s="23" t="s">
        <v>328</v>
      </c>
      <c r="C11" s="23">
        <v>2</v>
      </c>
      <c r="D11" s="23" t="s">
        <v>319</v>
      </c>
      <c r="E11" s="23">
        <f>IF(D11="Yes", (C11*Rates!$C$46), 0)</f>
        <v>0</v>
      </c>
    </row>
    <row r="12" spans="1:5">
      <c r="A12" s="23" t="s">
        <v>329</v>
      </c>
      <c r="C12" s="23">
        <v>1</v>
      </c>
      <c r="D12" s="23" t="s">
        <v>321</v>
      </c>
      <c r="E12" s="23">
        <f>IF(D12="Yes", (C12*Rates!$C$46), 0)</f>
        <v>60</v>
      </c>
    </row>
    <row r="13" spans="1:5">
      <c r="A13" s="23" t="s">
        <v>330</v>
      </c>
      <c r="C13" s="23">
        <v>1</v>
      </c>
      <c r="D13" s="23" t="s">
        <v>321</v>
      </c>
      <c r="E13" s="23">
        <f>IF(D13="Yes", (C13*Rates!$C$46), 0)</f>
        <v>60</v>
      </c>
    </row>
    <row r="14" spans="1:5">
      <c r="A14" s="23" t="s">
        <v>331</v>
      </c>
      <c r="C14" s="23">
        <v>1</v>
      </c>
      <c r="D14" s="23" t="s">
        <v>321</v>
      </c>
      <c r="E14" s="23">
        <f>IF(D14="Yes", (C14*Rates!$C$46), 0)</f>
        <v>60</v>
      </c>
    </row>
    <row r="15" spans="1:5">
      <c r="A15" s="23" t="s">
        <v>332</v>
      </c>
      <c r="C15" s="23">
        <v>2</v>
      </c>
      <c r="D15" s="23" t="s">
        <v>321</v>
      </c>
      <c r="E15" s="23">
        <f>IF(D15="Yes", (C15*Rates!$C$46), 0)</f>
        <v>120</v>
      </c>
    </row>
    <row r="16" spans="1:5">
      <c r="A16" s="23" t="s">
        <v>333</v>
      </c>
      <c r="C16" s="23">
        <v>1</v>
      </c>
      <c r="D16" s="23" t="s">
        <v>321</v>
      </c>
      <c r="E16" s="23">
        <f>IF(D16="Yes", (C16*Rates!$C$46), 0)</f>
        <v>60</v>
      </c>
    </row>
    <row r="17" spans="1:5">
      <c r="A17" s="23" t="s">
        <v>334</v>
      </c>
      <c r="C17" s="23">
        <v>1</v>
      </c>
      <c r="D17" s="23" t="s">
        <v>321</v>
      </c>
      <c r="E17" s="23">
        <f>IF(D17="Yes", (C17*Rates!$C$46), 0)</f>
        <v>60</v>
      </c>
    </row>
    <row r="18" spans="1:5">
      <c r="A18" s="23" t="s">
        <v>335</v>
      </c>
      <c r="C18" s="23">
        <v>1</v>
      </c>
      <c r="D18" s="23" t="s">
        <v>321</v>
      </c>
      <c r="E18" s="23">
        <f>IF(D18="Yes", (C18*Rates!$C$46), 0)</f>
        <v>60</v>
      </c>
    </row>
    <row r="19" spans="1:5">
      <c r="A19" s="23" t="s">
        <v>336</v>
      </c>
      <c r="C19" s="23">
        <v>1.5</v>
      </c>
      <c r="D19" s="23" t="s">
        <v>321</v>
      </c>
      <c r="E19" s="23">
        <f>IF(D19="Yes", (C19*Rates!$C$46), 0)</f>
        <v>90</v>
      </c>
    </row>
    <row r="20" spans="1:5">
      <c r="A20" s="23" t="s">
        <v>337</v>
      </c>
      <c r="C20" s="23">
        <v>2</v>
      </c>
      <c r="D20" s="23" t="s">
        <v>321</v>
      </c>
      <c r="E20" s="23">
        <f>IF(D20="Yes", (C20*Rates!$C$46), 0)</f>
        <v>120</v>
      </c>
    </row>
    <row r="21" spans="1:5">
      <c r="A21" s="23" t="s">
        <v>338</v>
      </c>
      <c r="C21" s="23">
        <v>1</v>
      </c>
      <c r="D21" s="23" t="s">
        <v>321</v>
      </c>
      <c r="E21" s="23">
        <f>IF(D21="Yes", (C21*Rates!$C$46), 0)</f>
        <v>60</v>
      </c>
    </row>
    <row r="22" spans="1:5">
      <c r="A22" s="23" t="s">
        <v>339</v>
      </c>
      <c r="C22" s="23">
        <v>1</v>
      </c>
      <c r="D22" s="23" t="s">
        <v>321</v>
      </c>
      <c r="E22" s="23">
        <f>IF(D22="Yes", (C22*Rates!$C$46), 0)</f>
        <v>60</v>
      </c>
    </row>
    <row r="23" spans="1:5">
      <c r="A23" s="23" t="s">
        <v>340</v>
      </c>
      <c r="C23" s="23">
        <v>1</v>
      </c>
      <c r="D23" s="23" t="s">
        <v>321</v>
      </c>
      <c r="E23" s="23">
        <f>IF(D23="Yes", (C23*Rates!$C$46), 0)</f>
        <v>60</v>
      </c>
    </row>
    <row r="24" spans="1:5">
      <c r="A24" s="23" t="s">
        <v>341</v>
      </c>
      <c r="C24" s="23">
        <v>1</v>
      </c>
      <c r="D24" s="23" t="s">
        <v>321</v>
      </c>
      <c r="E24" s="23">
        <f>IF(D24="Yes", (C24*Rates!$C$46), 0)</f>
        <v>60</v>
      </c>
    </row>
    <row r="25" spans="1:5">
      <c r="A25" s="23" t="s">
        <v>342</v>
      </c>
      <c r="C25" s="23">
        <v>1</v>
      </c>
      <c r="D25" s="23" t="s">
        <v>321</v>
      </c>
      <c r="E25" s="23">
        <f>IF(D25="Yes", (C25*Rates!$C$46), 0)</f>
        <v>60</v>
      </c>
    </row>
    <row r="26" spans="1:5">
      <c r="A26" s="23" t="s">
        <v>343</v>
      </c>
      <c r="C26" s="23">
        <v>1</v>
      </c>
      <c r="D26" s="23" t="s">
        <v>321</v>
      </c>
      <c r="E26" s="23">
        <f>IF(D26="Yes", (C26*Rates!$C$46), 0)</f>
        <v>60</v>
      </c>
    </row>
    <row r="27" spans="1:5">
      <c r="A27" s="23" t="s">
        <v>344</v>
      </c>
      <c r="C27" s="23">
        <v>1</v>
      </c>
      <c r="D27" s="23" t="s">
        <v>321</v>
      </c>
      <c r="E27" s="23">
        <f>IF(D27="Yes", (C27*Rates!$C$46), 0)</f>
        <v>60</v>
      </c>
    </row>
    <row r="28" spans="1:5">
      <c r="A28" s="23" t="s">
        <v>345</v>
      </c>
      <c r="C28" s="23">
        <v>1</v>
      </c>
      <c r="D28" s="23" t="s">
        <v>321</v>
      </c>
      <c r="E28" s="23">
        <f>IF(D28="Yes", (C28*Rates!$C$46), 0)</f>
        <v>60</v>
      </c>
    </row>
    <row r="29" spans="1:5">
      <c r="A29" s="23" t="s">
        <v>346</v>
      </c>
      <c r="C29" s="23">
        <v>1</v>
      </c>
      <c r="D29" s="23" t="s">
        <v>321</v>
      </c>
      <c r="E29" s="23">
        <f>IF(D29="Yes", (C29*Rates!$C$46), 0)</f>
        <v>60</v>
      </c>
    </row>
    <row r="30" spans="1:5">
      <c r="A30" s="23" t="s">
        <v>347</v>
      </c>
      <c r="C30" s="23">
        <v>1</v>
      </c>
      <c r="D30" s="23" t="s">
        <v>321</v>
      </c>
      <c r="E30" s="23">
        <f>IF(D30="Yes", (C30*Rates!$C$46), 0)</f>
        <v>60</v>
      </c>
    </row>
    <row r="31" spans="1:5">
      <c r="A31" s="23" t="s">
        <v>348</v>
      </c>
      <c r="C31" s="23">
        <v>1</v>
      </c>
      <c r="D31" s="23" t="s">
        <v>321</v>
      </c>
      <c r="E31" s="23">
        <f>IF(D31="Yes", (C31*Rates!$C$46), 0)</f>
        <v>60</v>
      </c>
    </row>
    <row r="32" spans="1:5">
      <c r="A32" s="23" t="s">
        <v>349</v>
      </c>
      <c r="C32" s="23">
        <v>1</v>
      </c>
      <c r="D32" s="23" t="s">
        <v>321</v>
      </c>
      <c r="E32" s="23">
        <f>IF(D32="Yes", (C32*Rates!$C$46), 0)</f>
        <v>60</v>
      </c>
    </row>
    <row r="33" spans="1:5">
      <c r="A33" s="23" t="s">
        <v>350</v>
      </c>
      <c r="C33" s="23">
        <v>1</v>
      </c>
      <c r="D33" s="23" t="s">
        <v>321</v>
      </c>
      <c r="E33" s="23">
        <f>IF(D33="Yes", (C33*Rates!$C$46), 0)</f>
        <v>60</v>
      </c>
    </row>
    <row r="34" spans="1:5">
      <c r="A34" s="23" t="s">
        <v>351</v>
      </c>
      <c r="C34" s="23">
        <v>1</v>
      </c>
      <c r="D34" s="23" t="s">
        <v>321</v>
      </c>
      <c r="E34" s="23">
        <f>IF(D34="Yes", (C34*Rates!$C$46), 0)</f>
        <v>60</v>
      </c>
    </row>
    <row r="35" spans="1:5">
      <c r="A35" s="23" t="s">
        <v>352</v>
      </c>
      <c r="C35" s="23">
        <v>1</v>
      </c>
      <c r="D35" s="23" t="s">
        <v>321</v>
      </c>
      <c r="E35" s="23">
        <f>IF(D35="Yes", (C35*Rates!$C$46), 0)</f>
        <v>60</v>
      </c>
    </row>
    <row r="36" spans="1:5">
      <c r="A36" s="23" t="s">
        <v>353</v>
      </c>
      <c r="C36" s="23">
        <v>1</v>
      </c>
      <c r="D36" s="23" t="s">
        <v>321</v>
      </c>
      <c r="E36" s="23">
        <f>IF(D36="Yes", (C36*Rates!$C$46), 0)</f>
        <v>60</v>
      </c>
    </row>
    <row r="37" spans="1:5">
      <c r="A37" s="23" t="s">
        <v>354</v>
      </c>
      <c r="C37" s="23">
        <v>1</v>
      </c>
      <c r="D37" s="23" t="s">
        <v>321</v>
      </c>
      <c r="E37" s="23">
        <f>IF(D37="Yes", (C37*Rates!$C$46), 0)</f>
        <v>60</v>
      </c>
    </row>
    <row r="38" spans="1:5">
      <c r="A38" s="23" t="s">
        <v>355</v>
      </c>
      <c r="C38" s="23">
        <v>1</v>
      </c>
      <c r="D38" s="23" t="s">
        <v>321</v>
      </c>
      <c r="E38" s="23">
        <f>IF(D38="Yes", (C38*Rates!$C$46), 0)</f>
        <v>60</v>
      </c>
    </row>
    <row r="39" spans="1:5">
      <c r="A39" s="23" t="s">
        <v>356</v>
      </c>
      <c r="C39" s="23">
        <v>1</v>
      </c>
      <c r="D39" s="23" t="s">
        <v>321</v>
      </c>
      <c r="E39" s="23">
        <f>IF(D39="Yes", (C39*Rates!$C$46), 0)</f>
        <v>60</v>
      </c>
    </row>
    <row r="40" spans="1:5">
      <c r="A40" s="23" t="s">
        <v>357</v>
      </c>
      <c r="C40" s="23">
        <v>1</v>
      </c>
      <c r="D40" s="23" t="s">
        <v>321</v>
      </c>
      <c r="E40" s="23">
        <f>IF(D40="Yes", (C40*Rates!$C$46), 0)</f>
        <v>60</v>
      </c>
    </row>
    <row r="41" spans="1:5">
      <c r="A41" s="23" t="s">
        <v>358</v>
      </c>
      <c r="C41" s="23">
        <v>1</v>
      </c>
      <c r="D41" s="23" t="s">
        <v>321</v>
      </c>
      <c r="E41" s="23">
        <f>IF(D41="Yes", (C41*Rates!$C$46), 0)</f>
        <v>60</v>
      </c>
    </row>
    <row r="42" spans="1:5">
      <c r="A42" s="23" t="s">
        <v>359</v>
      </c>
      <c r="C42" s="23">
        <v>2</v>
      </c>
      <c r="D42" s="23" t="s">
        <v>321</v>
      </c>
      <c r="E42" s="23">
        <f>IF(D42="Yes", (C42*Rates!$C$46), 0)</f>
        <v>120</v>
      </c>
    </row>
    <row r="43" spans="1:5">
      <c r="A43" s="23" t="s">
        <v>360</v>
      </c>
      <c r="C43" s="23">
        <v>2</v>
      </c>
      <c r="D43" s="23" t="s">
        <v>321</v>
      </c>
      <c r="E43" s="23">
        <f>IF(D43="Yes", (C43*Rates!$C$46), 0)</f>
        <v>120</v>
      </c>
    </row>
    <row r="44" spans="1:5">
      <c r="A44" s="23" t="s">
        <v>361</v>
      </c>
      <c r="C44" s="23">
        <v>1</v>
      </c>
      <c r="D44" s="23" t="s">
        <v>321</v>
      </c>
      <c r="E44" s="23">
        <f>IF(D44="Yes", (C44*Rates!$C$46), 0)</f>
        <v>60</v>
      </c>
    </row>
    <row r="45" spans="1:5">
      <c r="A45" s="23" t="s">
        <v>362</v>
      </c>
      <c r="C45" s="23">
        <v>1</v>
      </c>
      <c r="D45" s="23" t="s">
        <v>321</v>
      </c>
      <c r="E45" s="23">
        <f>IF(D45="Yes", (C45*Rates!$C$46), 0)</f>
        <v>60</v>
      </c>
    </row>
    <row r="46" spans="1:5">
      <c r="A46" s="23" t="s">
        <v>363</v>
      </c>
      <c r="C46" s="23">
        <v>1</v>
      </c>
      <c r="D46" s="23" t="s">
        <v>321</v>
      </c>
      <c r="E46" s="23">
        <f>IF(D46="Yes", (C46*Rates!$C$46), 0)</f>
        <v>60</v>
      </c>
    </row>
    <row r="47" spans="1:5">
      <c r="A47" s="23" t="s">
        <v>364</v>
      </c>
      <c r="C47" s="23">
        <v>1</v>
      </c>
      <c r="D47" s="23" t="s">
        <v>321</v>
      </c>
      <c r="E47" s="23">
        <f>IF(D47="Yes", (C47*Rates!$C$46), 0)</f>
        <v>60</v>
      </c>
    </row>
    <row r="48" spans="1:5">
      <c r="A48" s="23" t="s">
        <v>365</v>
      </c>
      <c r="C48" s="23">
        <v>1</v>
      </c>
      <c r="D48" s="23" t="s">
        <v>321</v>
      </c>
      <c r="E48" s="23">
        <f>IF(D48="Yes", (C48*Rates!$C$46), 0)</f>
        <v>60</v>
      </c>
    </row>
    <row r="49" spans="1:5">
      <c r="A49" s="23" t="s">
        <v>366</v>
      </c>
      <c r="C49" s="23">
        <v>1</v>
      </c>
      <c r="D49" s="23" t="s">
        <v>321</v>
      </c>
      <c r="E49" s="23">
        <f>IF(D49="Yes", (C49*Rates!$C$46), 0)</f>
        <v>60</v>
      </c>
    </row>
    <row r="50" spans="1:5">
      <c r="A50" s="23" t="s">
        <v>367</v>
      </c>
      <c r="C50" s="23">
        <v>1</v>
      </c>
      <c r="D50" s="23" t="s">
        <v>321</v>
      </c>
      <c r="E50" s="23">
        <f>IF(D50="Yes", (C50*Rates!$C$46), 0)</f>
        <v>60</v>
      </c>
    </row>
    <row r="51" spans="1:5">
      <c r="A51" s="23" t="s">
        <v>368</v>
      </c>
      <c r="C51" s="23">
        <v>2</v>
      </c>
      <c r="D51" s="23" t="s">
        <v>321</v>
      </c>
      <c r="E51" s="23">
        <f>IF(D51="Yes", (C51*Rates!$C$46), 0)</f>
        <v>120</v>
      </c>
    </row>
    <row r="52" spans="1:5">
      <c r="A52" s="23" t="s">
        <v>369</v>
      </c>
      <c r="C52" s="23">
        <v>1</v>
      </c>
      <c r="D52" s="23" t="s">
        <v>321</v>
      </c>
      <c r="E52" s="23">
        <f>IF(D52="Yes", (C52*Rates!$C$46), 0)</f>
        <v>60</v>
      </c>
    </row>
    <row r="53" spans="1:5">
      <c r="A53" s="23" t="s">
        <v>370</v>
      </c>
      <c r="C53" s="23">
        <v>2</v>
      </c>
      <c r="D53" s="23" t="s">
        <v>321</v>
      </c>
      <c r="E53" s="23">
        <f>IF(D53="Yes", (C53*Rates!$C$46), 0)</f>
        <v>120</v>
      </c>
    </row>
    <row r="54" spans="1:5">
      <c r="A54" s="23" t="s">
        <v>371</v>
      </c>
      <c r="C54" s="23">
        <v>1</v>
      </c>
      <c r="D54" s="23" t="s">
        <v>321</v>
      </c>
      <c r="E54" s="23">
        <f>IF(D54="Yes", (C54*Rates!$C$46), 0)</f>
        <v>60</v>
      </c>
    </row>
    <row r="55" spans="1:5">
      <c r="A55" s="23" t="s">
        <v>372</v>
      </c>
      <c r="C55" s="23">
        <v>1</v>
      </c>
      <c r="D55" s="23" t="s">
        <v>321</v>
      </c>
      <c r="E55" s="23">
        <f>IF(D55="Yes", (C55*Rates!$C$46), 0)</f>
        <v>60</v>
      </c>
    </row>
    <row r="56" spans="1:5">
      <c r="A56" s="23" t="s">
        <v>373</v>
      </c>
      <c r="C56" s="23">
        <v>1</v>
      </c>
      <c r="D56" s="23" t="s">
        <v>321</v>
      </c>
      <c r="E56" s="23">
        <f>IF(D56="Yes", (C56*Rates!$C$46), 0)</f>
        <v>60</v>
      </c>
    </row>
    <row r="57" spans="1:5">
      <c r="A57" s="23" t="s">
        <v>374</v>
      </c>
      <c r="C57" s="23">
        <v>1</v>
      </c>
      <c r="D57" s="23" t="s">
        <v>321</v>
      </c>
      <c r="E57" s="23">
        <f>IF(D57="Yes", (C57*Rates!$C$46), 0)</f>
        <v>60</v>
      </c>
    </row>
    <row r="58" spans="1:5">
      <c r="A58" s="23" t="s">
        <v>375</v>
      </c>
      <c r="C58" s="23">
        <v>1</v>
      </c>
      <c r="D58" s="23" t="s">
        <v>321</v>
      </c>
      <c r="E58" s="23">
        <f>IF(D58="Yes", (C58*Rates!$C$46), 0)</f>
        <v>60</v>
      </c>
    </row>
    <row r="59" spans="1:5">
      <c r="A59" s="23" t="s">
        <v>376</v>
      </c>
      <c r="C59" s="23">
        <v>1</v>
      </c>
      <c r="D59" s="23" t="s">
        <v>321</v>
      </c>
      <c r="E59" s="23">
        <f>IF(D59="Yes", (C59*Rates!$C$46), 0)</f>
        <v>60</v>
      </c>
    </row>
    <row r="60" spans="1:5">
      <c r="A60" s="23" t="s">
        <v>377</v>
      </c>
      <c r="C60" s="23">
        <v>1</v>
      </c>
      <c r="D60" s="23" t="s">
        <v>321</v>
      </c>
      <c r="E60" s="23">
        <f>IF(D60="Yes", (C60*Rates!$C$46), 0)</f>
        <v>60</v>
      </c>
    </row>
    <row r="61" spans="1:5">
      <c r="A61" s="23" t="s">
        <v>378</v>
      </c>
      <c r="C61" s="23">
        <v>1</v>
      </c>
      <c r="D61" s="23" t="s">
        <v>321</v>
      </c>
      <c r="E61" s="23">
        <f>IF(D61="Yes", (C61*Rates!$C$46), 0)</f>
        <v>60</v>
      </c>
    </row>
    <row r="62" spans="1:5">
      <c r="A62" s="23" t="s">
        <v>379</v>
      </c>
      <c r="C62" s="23">
        <v>1</v>
      </c>
      <c r="D62" s="23" t="s">
        <v>321</v>
      </c>
      <c r="E62" s="23">
        <f>IF(D62="Yes", (C62*Rates!$C$46), 0)</f>
        <v>60</v>
      </c>
    </row>
    <row r="63" spans="1:5">
      <c r="A63" s="23" t="s">
        <v>380</v>
      </c>
      <c r="C63" s="23">
        <v>1</v>
      </c>
      <c r="D63" s="23" t="s">
        <v>321</v>
      </c>
      <c r="E63" s="23">
        <f>IF(D63="Yes", (C63*Rates!$C$46), 0)</f>
        <v>60</v>
      </c>
    </row>
    <row r="64" spans="1:5">
      <c r="A64" s="23" t="s">
        <v>381</v>
      </c>
      <c r="C64" s="23">
        <v>2</v>
      </c>
      <c r="D64" s="23" t="s">
        <v>321</v>
      </c>
      <c r="E64" s="23">
        <f>IF(D64="Yes", (C64*Rates!$C$46), 0)</f>
        <v>120</v>
      </c>
    </row>
    <row r="65" spans="1:5">
      <c r="A65" s="23" t="s">
        <v>382</v>
      </c>
      <c r="C65" s="23">
        <v>2</v>
      </c>
      <c r="D65" s="23" t="s">
        <v>321</v>
      </c>
      <c r="E65" s="23">
        <f>IF(D65="Yes", (C65*Rates!$C$46), 0)</f>
        <v>120</v>
      </c>
    </row>
    <row r="66" spans="1:5">
      <c r="A66" s="23" t="s">
        <v>383</v>
      </c>
      <c r="C66" s="23">
        <v>1</v>
      </c>
      <c r="D66" s="23" t="s">
        <v>321</v>
      </c>
      <c r="E66" s="23">
        <f>IF(D66="Yes", (C66*Rates!$C$46), 0)</f>
        <v>60</v>
      </c>
    </row>
    <row r="67" spans="1:5">
      <c r="A67" s="23" t="s">
        <v>384</v>
      </c>
      <c r="C67" s="23">
        <v>2</v>
      </c>
      <c r="D67" s="23" t="s">
        <v>321</v>
      </c>
      <c r="E67" s="23">
        <f>IF(D67="Yes", (C67*Rates!$C$46), 0)</f>
        <v>120</v>
      </c>
    </row>
    <row r="68" spans="1:5">
      <c r="A68" s="23" t="s">
        <v>385</v>
      </c>
      <c r="C68" s="23">
        <v>1</v>
      </c>
      <c r="D68" s="23" t="s">
        <v>321</v>
      </c>
      <c r="E68" s="23">
        <f>IF(D68="Yes", (C68*Rates!$C$46), 0)</f>
        <v>60</v>
      </c>
    </row>
    <row r="69" spans="1:5">
      <c r="A69" s="23" t="s">
        <v>386</v>
      </c>
      <c r="C69" s="23">
        <v>1</v>
      </c>
      <c r="D69" s="23" t="s">
        <v>321</v>
      </c>
      <c r="E69" s="23">
        <f>IF(D69="Yes", (C69*Rates!$C$46), 0)</f>
        <v>60</v>
      </c>
    </row>
    <row r="70" spans="1:5">
      <c r="A70" s="23" t="s">
        <v>387</v>
      </c>
      <c r="C70" s="23">
        <v>1</v>
      </c>
      <c r="D70" s="23" t="s">
        <v>321</v>
      </c>
      <c r="E70" s="23">
        <f>IF(D70="Yes", (C70*Rates!$C$46), 0)</f>
        <v>60</v>
      </c>
    </row>
    <row r="71" spans="1:5">
      <c r="A71" s="23" t="s">
        <v>388</v>
      </c>
      <c r="C71" s="23">
        <v>1</v>
      </c>
      <c r="D71" s="23" t="s">
        <v>321</v>
      </c>
      <c r="E71" s="23">
        <f>IF(D71="Yes", (C71*Rates!$C$46), 0)</f>
        <v>60</v>
      </c>
    </row>
    <row r="72" spans="1:5">
      <c r="A72" s="23" t="s">
        <v>389</v>
      </c>
      <c r="C72" s="23">
        <v>1</v>
      </c>
      <c r="D72" s="23" t="s">
        <v>321</v>
      </c>
      <c r="E72" s="23">
        <f>IF(D72="Yes", (C72*Rates!$C$46), 0)</f>
        <v>60</v>
      </c>
    </row>
    <row r="73" spans="1:5">
      <c r="A73" s="23" t="s">
        <v>390</v>
      </c>
      <c r="C73" s="23">
        <v>1</v>
      </c>
      <c r="D73" s="23" t="s">
        <v>321</v>
      </c>
      <c r="E73" s="23">
        <f>IF(D73="Yes", (C73*Rates!$C$46), 0)</f>
        <v>60</v>
      </c>
    </row>
    <row r="74" spans="1:5">
      <c r="A74" s="23" t="s">
        <v>391</v>
      </c>
      <c r="C74" s="23">
        <v>1</v>
      </c>
      <c r="D74" s="23" t="s">
        <v>321</v>
      </c>
      <c r="E74" s="23">
        <f>IF(D74="Yes", (C74*Rates!$C$46), 0)</f>
        <v>60</v>
      </c>
    </row>
    <row r="75" spans="1:5">
      <c r="A75" s="23" t="s">
        <v>392</v>
      </c>
      <c r="C75" s="23">
        <v>1</v>
      </c>
      <c r="D75" s="23" t="s">
        <v>321</v>
      </c>
      <c r="E75" s="23">
        <f>IF(D75="Yes", (C75*Rates!$C$46), 0)</f>
        <v>60</v>
      </c>
    </row>
    <row r="76" spans="1:5">
      <c r="A76" s="23" t="s">
        <v>393</v>
      </c>
      <c r="C76" s="23">
        <v>1</v>
      </c>
      <c r="D76" s="23" t="s">
        <v>321</v>
      </c>
      <c r="E76" s="23">
        <f>IF(D76="Yes", (C76*Rates!$C$46), 0)</f>
        <v>60</v>
      </c>
    </row>
    <row r="77" spans="1:5">
      <c r="A77" s="23" t="s">
        <v>394</v>
      </c>
      <c r="C77" s="23">
        <v>2</v>
      </c>
      <c r="D77" s="23" t="s">
        <v>321</v>
      </c>
      <c r="E77" s="23">
        <f>IF(D77="Yes", (C77*Rates!$C$46), 0)</f>
        <v>120</v>
      </c>
    </row>
    <row r="78" spans="1:5">
      <c r="A78" s="23" t="s">
        <v>395</v>
      </c>
      <c r="C78" s="23">
        <v>1</v>
      </c>
      <c r="D78" s="23" t="s">
        <v>321</v>
      </c>
      <c r="E78" s="23">
        <f>IF(D78="Yes", (C78*Rates!$C$46), 0)</f>
        <v>60</v>
      </c>
    </row>
    <row r="79" spans="1:5">
      <c r="A79" s="23" t="s">
        <v>396</v>
      </c>
      <c r="C79" s="23">
        <v>1</v>
      </c>
      <c r="D79" s="23" t="s">
        <v>321</v>
      </c>
      <c r="E79" s="23">
        <f>IF(D79="Yes", (C79*Rates!$C$46), 0)</f>
        <v>60</v>
      </c>
    </row>
    <row r="80" spans="1:5">
      <c r="A80" s="23" t="s">
        <v>397</v>
      </c>
      <c r="C80" s="23">
        <v>1</v>
      </c>
      <c r="D80" s="23" t="s">
        <v>321</v>
      </c>
      <c r="E80" s="23">
        <f>IF(D80="Yes", (C80*Rates!$C$46), 0)</f>
        <v>60</v>
      </c>
    </row>
    <row r="81" spans="1:5">
      <c r="A81" s="23" t="s">
        <v>398</v>
      </c>
      <c r="C81" s="23">
        <v>1</v>
      </c>
      <c r="D81" s="23" t="s">
        <v>321</v>
      </c>
      <c r="E81" s="23">
        <f>IF(D81="Yes", (C81*Rates!$C$46), 0)</f>
        <v>60</v>
      </c>
    </row>
    <row r="82" spans="1:5">
      <c r="A82" s="23" t="s">
        <v>399</v>
      </c>
      <c r="C82" s="23">
        <v>1</v>
      </c>
      <c r="D82" s="23" t="s">
        <v>321</v>
      </c>
      <c r="E82" s="23">
        <f>IF(D82="Yes", (C82*Rates!$C$46), 0)</f>
        <v>60</v>
      </c>
    </row>
    <row r="83" spans="1:5">
      <c r="A83" s="23" t="s">
        <v>400</v>
      </c>
      <c r="C83" s="23">
        <v>1</v>
      </c>
      <c r="D83" s="23" t="s">
        <v>321</v>
      </c>
      <c r="E83" s="23">
        <f>IF(D83="Yes", (C83*Rates!$C$46), 0)</f>
        <v>60</v>
      </c>
    </row>
    <row r="84" spans="1:5">
      <c r="A84" s="23" t="s">
        <v>401</v>
      </c>
      <c r="C84" s="23">
        <v>1</v>
      </c>
      <c r="D84" s="23" t="s">
        <v>321</v>
      </c>
      <c r="E84" s="23">
        <f>IF(D84="Yes", (C84*Rates!$C$46), 0)</f>
        <v>60</v>
      </c>
    </row>
    <row r="85" spans="1:5">
      <c r="A85" s="23" t="s">
        <v>402</v>
      </c>
      <c r="C85" s="23">
        <v>1</v>
      </c>
      <c r="D85" s="23" t="s">
        <v>321</v>
      </c>
      <c r="E85" s="23">
        <f>IF(D85="Yes", (C85*Rates!$C$46), 0)</f>
        <v>60</v>
      </c>
    </row>
    <row r="86" spans="1:5">
      <c r="A86" s="23" t="s">
        <v>403</v>
      </c>
      <c r="C86" s="23">
        <v>1</v>
      </c>
      <c r="D86" s="23" t="s">
        <v>321</v>
      </c>
      <c r="E86" s="23">
        <f>IF(D86="Yes", (C86*Rates!$C$46), 0)</f>
        <v>60</v>
      </c>
    </row>
    <row r="87" spans="1:5">
      <c r="A87" s="23" t="s">
        <v>404</v>
      </c>
      <c r="C87" s="23">
        <v>1</v>
      </c>
      <c r="D87" s="23" t="s">
        <v>321</v>
      </c>
      <c r="E87" s="23">
        <f>IF(D87="Yes", (C87*Rates!$C$46), 0)</f>
        <v>60</v>
      </c>
    </row>
    <row r="88" spans="1:5">
      <c r="A88" s="23" t="s">
        <v>405</v>
      </c>
      <c r="C88" s="23">
        <v>1</v>
      </c>
      <c r="D88" s="23" t="s">
        <v>321</v>
      </c>
      <c r="E88" s="23">
        <f>IF(D88="Yes", (C88*Rates!$C$46), 0)</f>
        <v>60</v>
      </c>
    </row>
    <row r="89" spans="1:5">
      <c r="A89" s="23" t="s">
        <v>406</v>
      </c>
      <c r="C89" s="23">
        <v>2</v>
      </c>
      <c r="D89" s="23" t="s">
        <v>321</v>
      </c>
      <c r="E89" s="23">
        <f>IF(D89="Yes", (C89*Rates!$C$46), 0)</f>
        <v>120</v>
      </c>
    </row>
    <row r="90" spans="1:5">
      <c r="A90" s="23" t="s">
        <v>407</v>
      </c>
      <c r="C90" s="23">
        <v>1</v>
      </c>
      <c r="D90" s="23" t="s">
        <v>321</v>
      </c>
      <c r="E90" s="23">
        <f>IF(D90="Yes", (C90*Rates!$C$46), 0)</f>
        <v>60</v>
      </c>
    </row>
    <row r="91" spans="1:5">
      <c r="A91" s="23" t="s">
        <v>408</v>
      </c>
      <c r="C91" s="23">
        <v>1</v>
      </c>
      <c r="D91" s="23" t="s">
        <v>321</v>
      </c>
      <c r="E91" s="23">
        <f>IF(D91="Yes", (C91*Rates!$C$46), 0)</f>
        <v>60</v>
      </c>
    </row>
    <row r="92" spans="1:5">
      <c r="A92" s="23" t="s">
        <v>409</v>
      </c>
      <c r="C92" s="23">
        <v>1</v>
      </c>
      <c r="D92" s="23" t="s">
        <v>321</v>
      </c>
      <c r="E92" s="23">
        <f>IF(D92="Yes", (C92*Rates!$C$46), 0)</f>
        <v>60</v>
      </c>
    </row>
    <row r="93" spans="1:5">
      <c r="A93" s="23" t="s">
        <v>410</v>
      </c>
      <c r="C93" s="23">
        <v>1</v>
      </c>
      <c r="D93" s="23" t="s">
        <v>321</v>
      </c>
      <c r="E93" s="23">
        <f>IF(D93="Yes", (C93*Rates!$C$46), 0)</f>
        <v>60</v>
      </c>
    </row>
    <row r="94" spans="1:5">
      <c r="A94" s="23" t="s">
        <v>411</v>
      </c>
      <c r="C94" s="23">
        <v>1</v>
      </c>
      <c r="D94" s="23" t="s">
        <v>321</v>
      </c>
      <c r="E94" s="23">
        <f>IF(D94="Yes", (C94*Rates!$C$46), 0)</f>
        <v>60</v>
      </c>
    </row>
    <row r="95" spans="1:5">
      <c r="A95" s="23" t="s">
        <v>412</v>
      </c>
      <c r="C95" s="23">
        <v>1</v>
      </c>
      <c r="D95" s="23" t="s">
        <v>321</v>
      </c>
      <c r="E95" s="23">
        <f>IF(D95="Yes", (C95*Rates!$C$46), 0)</f>
        <v>60</v>
      </c>
    </row>
    <row r="96" spans="1:5">
      <c r="A96" s="23" t="s">
        <v>413</v>
      </c>
      <c r="C96" s="23">
        <v>1</v>
      </c>
      <c r="D96" s="23" t="s">
        <v>321</v>
      </c>
      <c r="E96" s="23">
        <f>IF(D96="Yes", (C96*Rates!$C$46), 0)</f>
        <v>60</v>
      </c>
    </row>
    <row r="97" spans="1:5">
      <c r="A97" s="23" t="s">
        <v>414</v>
      </c>
      <c r="C97" s="23">
        <v>1</v>
      </c>
      <c r="D97" s="23" t="s">
        <v>321</v>
      </c>
      <c r="E97" s="23">
        <f>IF(D97="Yes", (C97*Rates!$C$46), 0)</f>
        <v>60</v>
      </c>
    </row>
    <row r="98" spans="1:5">
      <c r="A98" s="23" t="s">
        <v>415</v>
      </c>
      <c r="C98" s="23">
        <v>1</v>
      </c>
      <c r="D98" s="23" t="s">
        <v>321</v>
      </c>
      <c r="E98" s="23">
        <f>IF(D98="Yes", (C98*Rates!$C$46), 0)</f>
        <v>60</v>
      </c>
    </row>
    <row r="99" spans="1:5">
      <c r="A99" s="23" t="s">
        <v>416</v>
      </c>
      <c r="C99" s="23">
        <v>1</v>
      </c>
      <c r="D99" s="23" t="s">
        <v>321</v>
      </c>
      <c r="E99" s="23">
        <f>IF(D99="Yes", (C99*Rates!$C$46), 0)</f>
        <v>60</v>
      </c>
    </row>
    <row r="100" spans="1:5">
      <c r="A100" s="23" t="s">
        <v>417</v>
      </c>
      <c r="C100" s="23">
        <v>1</v>
      </c>
      <c r="D100" s="23" t="s">
        <v>321</v>
      </c>
      <c r="E100" s="23">
        <f>IF(D100="Yes", (C100*Rates!$C$46), 0)</f>
        <v>60</v>
      </c>
    </row>
    <row r="101" spans="1:5">
      <c r="A101" s="23" t="s">
        <v>418</v>
      </c>
      <c r="C101" s="23">
        <v>2</v>
      </c>
      <c r="D101" s="23" t="s">
        <v>321</v>
      </c>
      <c r="E101" s="23">
        <f>IF(D101="Yes", (C101*Rates!$C$46), 0)</f>
        <v>120</v>
      </c>
    </row>
    <row r="102" spans="1:5">
      <c r="A102" s="23" t="s">
        <v>419</v>
      </c>
      <c r="C102" s="23">
        <v>1</v>
      </c>
      <c r="D102" s="23" t="s">
        <v>321</v>
      </c>
      <c r="E102" s="23">
        <f>IF(D102="Yes", (C102*Rates!$C$46), 0)</f>
        <v>60</v>
      </c>
    </row>
    <row r="103" spans="1:5">
      <c r="A103" s="23" t="s">
        <v>420</v>
      </c>
      <c r="C103" s="23">
        <v>1</v>
      </c>
      <c r="D103" s="23" t="s">
        <v>321</v>
      </c>
      <c r="E103" s="23">
        <f>IF(D103="Yes", (C103*Rates!$C$46), 0)</f>
        <v>60</v>
      </c>
    </row>
    <row r="104" spans="1:5">
      <c r="A104" s="23" t="s">
        <v>421</v>
      </c>
      <c r="C104" s="23">
        <v>1</v>
      </c>
      <c r="D104" s="23" t="s">
        <v>321</v>
      </c>
      <c r="E104" s="23">
        <f>IF(D104="Yes", (C104*Rates!$C$46), 0)</f>
        <v>60</v>
      </c>
    </row>
    <row r="105" spans="1:5">
      <c r="A105" s="23" t="s">
        <v>422</v>
      </c>
      <c r="C105" s="23">
        <v>1</v>
      </c>
      <c r="D105" s="23" t="s">
        <v>321</v>
      </c>
      <c r="E105" s="23">
        <f>IF(D105="Yes", (C105*Rates!$C$46), 0)</f>
        <v>60</v>
      </c>
    </row>
    <row r="106" spans="1:5">
      <c r="A106" s="23" t="s">
        <v>423</v>
      </c>
      <c r="C106" s="23">
        <v>2</v>
      </c>
      <c r="D106" s="23" t="s">
        <v>321</v>
      </c>
      <c r="E106" s="23">
        <f>IF(D106="Yes", (C106*Rates!$C$46), 0)</f>
        <v>120</v>
      </c>
    </row>
    <row r="107" spans="1:5">
      <c r="A107" s="23" t="s">
        <v>424</v>
      </c>
      <c r="C107" s="23">
        <v>1</v>
      </c>
      <c r="D107" s="23" t="s">
        <v>321</v>
      </c>
      <c r="E107" s="23">
        <f>IF(D107="Yes", (C107*Rates!$C$46), 0)</f>
        <v>60</v>
      </c>
    </row>
    <row r="108" spans="1:5">
      <c r="A108" s="23" t="s">
        <v>425</v>
      </c>
      <c r="C108" s="23">
        <v>2</v>
      </c>
      <c r="D108" s="23" t="s">
        <v>321</v>
      </c>
      <c r="E108" s="23">
        <f>IF(D108="Yes", (C108*Rates!$C$46), 0)</f>
        <v>120</v>
      </c>
    </row>
    <row r="109" spans="1:5">
      <c r="A109" s="23" t="s">
        <v>426</v>
      </c>
      <c r="C109" s="23">
        <v>1</v>
      </c>
      <c r="D109" s="23" t="s">
        <v>321</v>
      </c>
      <c r="E109" s="23">
        <f>IF(D109="Yes", (C109*Rates!$C$46), 0)</f>
        <v>60</v>
      </c>
    </row>
    <row r="110" spans="1:5">
      <c r="A110" s="23" t="s">
        <v>427</v>
      </c>
      <c r="C110" s="23">
        <v>1</v>
      </c>
      <c r="D110" s="23" t="s">
        <v>321</v>
      </c>
      <c r="E110" s="23">
        <f>IF(D110="Yes", (C110*Rates!$C$46), 0)</f>
        <v>60</v>
      </c>
    </row>
    <row r="111" spans="1:5">
      <c r="A111" s="23" t="s">
        <v>428</v>
      </c>
      <c r="C111" s="23">
        <v>1</v>
      </c>
      <c r="D111" s="23" t="s">
        <v>321</v>
      </c>
      <c r="E111" s="23">
        <f>IF(D111="Yes", (C111*Rates!$C$46), 0)</f>
        <v>60</v>
      </c>
    </row>
    <row r="112" spans="1:5">
      <c r="A112" s="23" t="s">
        <v>429</v>
      </c>
      <c r="C112" s="23">
        <v>1</v>
      </c>
      <c r="D112" s="23" t="s">
        <v>321</v>
      </c>
      <c r="E112" s="23">
        <f>IF(D112="Yes", (C112*Rates!$C$46), 0)</f>
        <v>60</v>
      </c>
    </row>
    <row r="113" spans="1:5">
      <c r="A113" s="23" t="s">
        <v>430</v>
      </c>
      <c r="C113" s="23">
        <v>1</v>
      </c>
      <c r="D113" s="23" t="s">
        <v>321</v>
      </c>
      <c r="E113" s="23">
        <f>IF(D113="Yes", (C113*Rates!$C$46), 0)</f>
        <v>60</v>
      </c>
    </row>
    <row r="114" spans="1:5">
      <c r="A114" s="23" t="s">
        <v>431</v>
      </c>
      <c r="C114" s="23">
        <v>1</v>
      </c>
      <c r="D114" s="23" t="s">
        <v>321</v>
      </c>
      <c r="E114" s="23">
        <f>IF(D114="Yes", (C114*Rates!$C$46), 0)</f>
        <v>60</v>
      </c>
    </row>
    <row r="115" spans="1:5">
      <c r="A115" s="23" t="s">
        <v>432</v>
      </c>
      <c r="C115" s="23">
        <v>1</v>
      </c>
      <c r="D115" s="23" t="s">
        <v>321</v>
      </c>
      <c r="E115" s="23">
        <f>IF(D115="Yes", (C115*Rates!$C$46), 0)</f>
        <v>60</v>
      </c>
    </row>
    <row r="116" spans="1:5">
      <c r="A116" s="23" t="s">
        <v>433</v>
      </c>
      <c r="C116" s="23">
        <v>1</v>
      </c>
      <c r="D116" s="23" t="s">
        <v>321</v>
      </c>
      <c r="E116" s="23">
        <f>IF(D116="Yes", (C116*Rates!$C$46), 0)</f>
        <v>60</v>
      </c>
    </row>
    <row r="117" spans="1:5">
      <c r="A117" s="23" t="s">
        <v>434</v>
      </c>
      <c r="C117" s="23">
        <v>1</v>
      </c>
      <c r="D117" s="23" t="s">
        <v>321</v>
      </c>
      <c r="E117" s="23">
        <f>IF(D117="Yes", (C117*Rates!$C$46), 0)</f>
        <v>60</v>
      </c>
    </row>
    <row r="118" spans="1:5">
      <c r="A118" s="23" t="s">
        <v>435</v>
      </c>
      <c r="C118" s="23">
        <v>1</v>
      </c>
      <c r="D118" s="23" t="s">
        <v>321</v>
      </c>
      <c r="E118" s="23">
        <f>IF(D118="Yes", (C118*Rates!$C$46), 0)</f>
        <v>60</v>
      </c>
    </row>
    <row r="119" spans="1:5">
      <c r="A119" s="23" t="s">
        <v>436</v>
      </c>
      <c r="C119" s="23">
        <v>1</v>
      </c>
      <c r="D119" s="23" t="s">
        <v>321</v>
      </c>
      <c r="E119" s="23">
        <f>IF(D119="Yes", (C119*Rates!$C$46), 0)</f>
        <v>60</v>
      </c>
    </row>
    <row r="120" spans="1:5">
      <c r="A120" s="23" t="s">
        <v>437</v>
      </c>
      <c r="C120" s="23">
        <v>1</v>
      </c>
      <c r="D120" s="23" t="s">
        <v>321</v>
      </c>
      <c r="E120" s="23">
        <f>IF(D120="Yes", (C120*Rates!$C$46), 0)</f>
        <v>60</v>
      </c>
    </row>
    <row r="121" spans="1:5">
      <c r="A121" s="23" t="s">
        <v>438</v>
      </c>
      <c r="C121" s="23">
        <v>1</v>
      </c>
      <c r="D121" s="23" t="s">
        <v>321</v>
      </c>
      <c r="E121" s="23">
        <f>IF(D121="Yes", (C121*Rates!$C$46), 0)</f>
        <v>60</v>
      </c>
    </row>
    <row r="122" spans="1:5">
      <c r="A122" s="23" t="s">
        <v>439</v>
      </c>
      <c r="C122" s="23">
        <v>1</v>
      </c>
      <c r="D122" s="23" t="s">
        <v>321</v>
      </c>
      <c r="E122" s="23">
        <f>IF(D122="Yes", (C122*Rates!$C$46), 0)</f>
        <v>60</v>
      </c>
    </row>
    <row r="123" spans="1:5">
      <c r="A123" s="23" t="s">
        <v>440</v>
      </c>
      <c r="C123" s="23">
        <v>1</v>
      </c>
      <c r="D123" s="23" t="s">
        <v>321</v>
      </c>
      <c r="E123" s="23">
        <f>IF(D123="Yes", (C123*Rates!$C$46), 0)</f>
        <v>60</v>
      </c>
    </row>
    <row r="124" spans="1:5">
      <c r="A124" s="23" t="s">
        <v>441</v>
      </c>
      <c r="C124" s="23">
        <v>1</v>
      </c>
      <c r="D124" s="23" t="s">
        <v>321</v>
      </c>
      <c r="E124" s="23">
        <f>IF(D124="Yes", (C124*Rates!$C$46), 0)</f>
        <v>60</v>
      </c>
    </row>
    <row r="125" spans="1:5">
      <c r="A125" s="23" t="s">
        <v>442</v>
      </c>
      <c r="C125" s="23">
        <v>1</v>
      </c>
      <c r="D125" s="23" t="s">
        <v>321</v>
      </c>
      <c r="E125" s="23">
        <f>IF(D125="Yes", (C125*Rates!$C$46), 0)</f>
        <v>60</v>
      </c>
    </row>
    <row r="126" spans="1:5">
      <c r="A126" s="23" t="s">
        <v>443</v>
      </c>
      <c r="C126" s="23">
        <v>1</v>
      </c>
      <c r="D126" s="23" t="s">
        <v>321</v>
      </c>
      <c r="E126" s="23">
        <f>IF(D126="Yes", (C126*Rates!$C$46), 0)</f>
        <v>60</v>
      </c>
    </row>
    <row r="127" spans="1:5">
      <c r="A127" s="23" t="s">
        <v>444</v>
      </c>
      <c r="C127" s="23">
        <v>1</v>
      </c>
      <c r="D127" s="23" t="s">
        <v>321</v>
      </c>
      <c r="E127" s="23">
        <f>IF(D127="Yes", (C127*Rates!$C$46), 0)</f>
        <v>60</v>
      </c>
    </row>
    <row r="128" spans="1:5">
      <c r="A128" s="23" t="s">
        <v>445</v>
      </c>
      <c r="C128" s="23">
        <v>1</v>
      </c>
      <c r="D128" s="23" t="s">
        <v>321</v>
      </c>
      <c r="E128" s="23">
        <f>IF(D128="Yes", (C128*Rates!$C$46), 0)</f>
        <v>60</v>
      </c>
    </row>
    <row r="129" spans="1:5">
      <c r="A129" s="23" t="s">
        <v>446</v>
      </c>
      <c r="C129" s="23">
        <v>1</v>
      </c>
      <c r="D129" s="23" t="s">
        <v>321</v>
      </c>
      <c r="E129" s="23">
        <f>IF(D129="Yes", (C129*Rates!$C$46), 0)</f>
        <v>60</v>
      </c>
    </row>
    <row r="130" spans="1:5">
      <c r="A130" s="23" t="s">
        <v>447</v>
      </c>
      <c r="C130" s="23">
        <v>1</v>
      </c>
      <c r="D130" s="23" t="s">
        <v>321</v>
      </c>
      <c r="E130" s="23">
        <f>IF(D130="Yes", (C130*Rates!$C$46), 0)</f>
        <v>60</v>
      </c>
    </row>
    <row r="131" spans="1:5">
      <c r="A131" s="23" t="s">
        <v>448</v>
      </c>
      <c r="C131" s="23">
        <v>1</v>
      </c>
      <c r="D131" s="23" t="s">
        <v>321</v>
      </c>
      <c r="E131" s="23">
        <f>IF(D131="Yes", (C131*Rates!$C$46), 0)</f>
        <v>60</v>
      </c>
    </row>
    <row r="132" spans="1:5">
      <c r="A132" s="23" t="s">
        <v>449</v>
      </c>
      <c r="C132" s="23">
        <v>2</v>
      </c>
      <c r="D132" s="23" t="s">
        <v>321</v>
      </c>
      <c r="E132" s="23">
        <f>IF(D132="Yes", (C132*Rates!$C$46), 0)</f>
        <v>120</v>
      </c>
    </row>
    <row r="133" spans="1:5">
      <c r="A133" s="23" t="s">
        <v>450</v>
      </c>
      <c r="C133" s="23">
        <v>1</v>
      </c>
      <c r="D133" s="23" t="s">
        <v>321</v>
      </c>
      <c r="E133" s="23">
        <f>IF(D133="Yes", (C133*Rates!$C$46), 0)</f>
        <v>60</v>
      </c>
    </row>
    <row r="134" spans="1:5">
      <c r="A134" s="23" t="s">
        <v>451</v>
      </c>
      <c r="C134" s="23">
        <v>1</v>
      </c>
      <c r="D134" s="23" t="s">
        <v>321</v>
      </c>
      <c r="E134" s="23">
        <f>IF(D134="Yes", (C134*Rates!$C$46), 0)</f>
        <v>60</v>
      </c>
    </row>
    <row r="136" spans="1:5">
      <c r="E136" s="23">
        <f>SUM(E3:E134)</f>
        <v>8760</v>
      </c>
    </row>
    <row r="138" spans="1:5">
      <c r="D138" s="23" t="s">
        <v>452</v>
      </c>
      <c r="E138" s="23">
        <f>SUM(E3:E76)</f>
        <v>4920</v>
      </c>
    </row>
    <row r="139" spans="1:5">
      <c r="D139" s="23" t="s">
        <v>453</v>
      </c>
      <c r="E139" s="23">
        <f>SUM(E77:E134)</f>
        <v>3840</v>
      </c>
    </row>
  </sheetData>
  <phoneticPr fontId="6" type="noConversion"/>
  <pageMargins left="0.7" right="0.7" top="0.75" bottom="0.75" header="0.3" footer="0.3"/>
  <headerFooter>
    <oddFooter>&amp;C_x000D_&amp;1#&amp;"Arial"&amp;10&amp;K000000 AtkinsRéalis - Sensitive / Sensible [FR]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B5599079D54C46A247E712449D6415" ma:contentTypeVersion="12" ma:contentTypeDescription="Create a new document." ma:contentTypeScope="" ma:versionID="3b023457d374114a75f9cee4f9336420">
  <xsd:schema xmlns:xsd="http://www.w3.org/2001/XMLSchema" xmlns:xs="http://www.w3.org/2001/XMLSchema" xmlns:p="http://schemas.microsoft.com/office/2006/metadata/properties" xmlns:ns2="464f29a7-a4d6-49a3-8df8-39f29aa62f5f" xmlns:ns3="7ac930dc-3b47-4e4d-a81d-97b87c81a1e0" targetNamespace="http://schemas.microsoft.com/office/2006/metadata/properties" ma:root="true" ma:fieldsID="151f2d4e26e893bc01ed0a62c4b20cbb" ns2:_="" ns3:_="">
    <xsd:import namespace="464f29a7-a4d6-49a3-8df8-39f29aa62f5f"/>
    <xsd:import namespace="7ac930dc-3b47-4e4d-a81d-97b87c81a1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4f29a7-a4d6-49a3-8df8-39f29aa62f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8f7636e4-27fd-40f6-b66a-8c08e824a2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c930dc-3b47-4e4d-a81d-97b87c81a1e0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d266fa7-32d9-45c4-8eac-7fc835a2bd43}" ma:internalName="TaxCatchAll" ma:showField="CatchAllData" ma:web="7ac930dc-3b47-4e4d-a81d-97b87c81a1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c930dc-3b47-4e4d-a81d-97b87c81a1e0" xsi:nil="true"/>
    <lcf76f155ced4ddcb4097134ff3c332f xmlns="464f29a7-a4d6-49a3-8df8-39f29aa62f5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FE8A40-08B8-4040-8B76-B47F2B9E7507}"/>
</file>

<file path=customXml/itemProps2.xml><?xml version="1.0" encoding="utf-8"?>
<ds:datastoreItem xmlns:ds="http://schemas.openxmlformats.org/officeDocument/2006/customXml" ds:itemID="{E1F1791E-816C-4E3F-A8D5-783B1F92B4DF}"/>
</file>

<file path=customXml/itemProps3.xml><?xml version="1.0" encoding="utf-8"?>
<ds:datastoreItem xmlns:ds="http://schemas.openxmlformats.org/officeDocument/2006/customXml" ds:itemID="{2F96FE8D-DE06-4B8F-B315-F2BD9DF74BC6}"/>
</file>

<file path=docMetadata/LabelInfo.xml><?xml version="1.0" encoding="utf-8"?>
<clbl:labelList xmlns:clbl="http://schemas.microsoft.com/office/2020/mipLabelMetadata">
  <clbl:label id="{87204236-58f7-4d4c-98d2-9194efb0f09d}" enabled="1" method="Privileged" siteId="{87d70b0f-5efc-4991-a065-e205bc3db30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Japes, Jeff</dc:creator>
  <cp:keywords/>
  <dc:description/>
  <cp:lastModifiedBy>Marshall, Steven</cp:lastModifiedBy>
  <cp:revision/>
  <dcterms:created xsi:type="dcterms:W3CDTF">2024-06-27T09:51:50Z</dcterms:created>
  <dcterms:modified xsi:type="dcterms:W3CDTF">2025-11-13T13:00:16Z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0x01010047B5599079D54C46A247E712449D6415</vt:lpwstr>
  </property>
  <property fmtid="{D5CDD505-2E9C-101B-9397-08002B2CF9AE}" pid="3" name="Project">
    <vt:lpwstr/>
  </property>
  <property fmtid="{D5CDD505-2E9C-101B-9397-08002B2CF9AE}" pid="4" name="Document_x0020_Type">
    <vt:lpwstr/>
  </property>
  <property fmtid="{D5CDD505-2E9C-101B-9397-08002B2CF9AE}" pid="5" name="MediaServiceImageTags">
    <vt:lpwstr/>
  </property>
  <property fmtid="{D5CDD505-2E9C-101B-9397-08002B2CF9AE}" pid="6" name="p0d8195855fa43a683a636204937a661">
    <vt:lpwstr/>
  </property>
  <property fmtid="{D5CDD505-2E9C-101B-9397-08002B2CF9AE}" pid="7" name="hc632fe273cb498aa970207d30c3b1d8">
    <vt:lpwstr/>
  </property>
  <property fmtid="{D5CDD505-2E9C-101B-9397-08002B2CF9AE}" pid="8" name="TaxCatchAll">
    <vt:lpwstr/>
  </property>
  <property fmtid="{D5CDD505-2E9C-101B-9397-08002B2CF9AE}" pid="9" name="Document Type">
    <vt:lpwstr/>
  </property>
  <property fmtid="{D5CDD505-2E9C-101B-9397-08002B2CF9AE}" pid="10" name="Order">
    <vt:r8>3300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SharedWithUsers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Project Number">
    <vt:lpwstr/>
  </property>
  <property fmtid="{D5CDD505-2E9C-101B-9397-08002B2CF9AE}" pid="17" name="_ExtendedDescription">
    <vt:lpwstr/>
  </property>
  <property fmtid="{D5CDD505-2E9C-101B-9397-08002B2CF9AE}" pid="18" name="TriggerFlowInfo">
    <vt:lpwstr/>
  </property>
  <property fmtid="{D5CDD505-2E9C-101B-9397-08002B2CF9AE}" pid="19" name="Project Name">
    <vt:lpwstr/>
  </property>
  <property fmtid="{D5CDD505-2E9C-101B-9397-08002B2CF9AE}" pid="20" name="lcf76f155ced4ddcb4097134ff3c332f">
    <vt:lpwstr/>
  </property>
  <property fmtid="{D5CDD505-2E9C-101B-9397-08002B2CF9AE}" pid="21" name="_dlc_policyId">
    <vt:lpwstr>0x0101004E1B537BC2B2AD43A5AF5311D732D3AA|1208973698</vt:lpwstr>
  </property>
  <property fmtid="{D5CDD505-2E9C-101B-9397-08002B2CF9AE}" pid="22" name="ItemRetentionFormula">
    <vt:lpwstr>&lt;formula id="Microsoft.Office.RecordsManagement.PolicyFeatures.Expiration.Formula.BuiltIn"&gt;&lt;number&gt;2&lt;/number&gt;&lt;property&gt;Modified&lt;/property&gt;&lt;propertyId&gt;28cf69c5-fa48-462a-b5cd-27b6f9d2bd5f&lt;/propertyId&gt;&lt;period&gt;years&lt;/period&gt;&lt;/formula&gt;</vt:lpwstr>
  </property>
  <property fmtid="{D5CDD505-2E9C-101B-9397-08002B2CF9AE}" pid="23" name="_dlc_DocIdItemGuid">
    <vt:lpwstr>4abf067a-a443-4af9-9f48-8a5b3ad34cb9</vt:lpwstr>
  </property>
</Properties>
</file>