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https://d.docs.live.net/3b4e2d2105dc9ade/Desktop/Abacus/SAP Calculations/SAP 0975 (Black Horse Inn) MDT (Mcconnell Construction)/"/>
    </mc:Choice>
  </mc:AlternateContent>
  <xr:revisionPtr revIDLastSave="17" documentId="8_{2102BDFB-8692-4BFB-928D-EB5441BC9EA3}" xr6:coauthVersionLast="47" xr6:coauthVersionMax="47" xr10:uidLastSave="{465DAADB-0CAD-442A-AD47-6587E682F495}"/>
  <workbookProtection workbookAlgorithmName="SHA-512" workbookHashValue="bETFfGZMjZ0I4SK7lo/IHFJsa5ctLN8GW8IP6VGIGdHS1TFbjj00QMU4/qEgf/e6RoQzrudGbOwLCtOIG1h68Q==" workbookSaltValue="EbvIH0GxZ3iNKdis56vmGw==" workbookSpinCount="100000" lockStructure="1"/>
  <bookViews>
    <workbookView xWindow="2940" yWindow="1692" windowWidth="17904" windowHeight="10872" firstSheet="3" activeTab="5" xr2:uid="{00000000-000D-0000-FFFF-FFFF00000000}"/>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G22" i="10" s="1"/>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G28" i="10"/>
  <c r="D28" i="7"/>
  <c r="F32" i="8" l="1"/>
  <c r="F27" i="9"/>
  <c r="E27" i="9"/>
  <c r="E32" i="8"/>
  <c r="D35" i="7"/>
  <c r="D36" i="7" s="1"/>
  <c r="D29" i="7"/>
  <c r="D30" i="7" s="1"/>
  <c r="D17" i="10" l="1"/>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<sst xmlns="http://schemas.openxmlformats.org/spreadsheetml/2006/main" count="656" uniqueCount="258">
  <si>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</si>
  <si>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</si>
  <si>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</si>
  <si>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</si>
  <si>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</si>
  <si>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</si>
  <si>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</si>
  <si>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</si>
  <si>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</si>
  <si>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</si>
  <si>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</si>
  <si>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</si>
  <si>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</si>
  <si>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</si>
  <si>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</si>
  <si>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</si>
  <si>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</si>
  <si>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</si>
  <si>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</si>
  <si>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</si>
  <si>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</si>
  <si>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</si>
  <si>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</si>
  <si>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</si>
  <si>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</si>
  <si>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</si>
  <si>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</si>
  <si>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</si>
  <si>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</si>
  <si>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</si>
  <si>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</si>
  <si>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</si>
  <si>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</si>
  <si>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</si>
  <si>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</si>
  <si>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</si>
  <si>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</si>
  <si>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</si>
  <si>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</si>
  <si>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</si>
  <si>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</si>
  <si>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</si>
  <si>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</si>
  <si>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</si>
  <si>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</si>
  <si>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</si>
  <si>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</si>
  <si>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</si>
  <si>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</si>
  <si>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</si>
  <si>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</si>
  <si>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</si>
  <si>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</si>
  <si>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</si>
  <si>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</si>
  <si>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</si>
  <si>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</si>
  <si>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</si>
  <si>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</si>
  <si>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</si>
  <si>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</si>
  <si>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</si>
  <si>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</si>
  <si>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</si>
  <si>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</si>
  <si>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</si>
  <si>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</si>
  <si>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</si>
  <si>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</si>
  <si>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</si>
  <si>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</si>
  <si>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</si>
  <si>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</si>
  <si>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</si>
  <si>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</si>
  <si>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</si>
  <si>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</si>
  <si>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</si>
  <si>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</si>
  <si>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</si>
  <si>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</si>
  <si>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</si>
  <si>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</si>
  <si>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</si>
  <si>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</si>
  <si>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</si>
  <si>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</si>
  <si>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</si>
  <si>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</si>
  <si>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</si>
  <si>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</si>
  <si>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</si>
  <si>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</si>
  <si>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</si>
  <si>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</si>
  <si>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</si>
  <si>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</si>
  <si>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</si>
  <si>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</si>
  <si>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</si>
  <si>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</si>
  <si>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</si>
  <si>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</si>
  <si>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</si>
  <si>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</si>
  <si>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</si>
  <si>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</si>
  <si>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</si>
  <si>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</si>
  <si>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</si>
  <si>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</si>
  <si>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</si>
  <si>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</si>
  <si>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</si>
  <si>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</si>
  <si>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</si>
  <si>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</si>
  <si>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</si>
  <si>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</si>
  <si>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</si>
  <si>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</si>
  <si>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</si>
  <si>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</si>
  <si>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</si>
  <si>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</si>
  <si>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</si>
  <si>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</si>
  <si>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</si>
  <si>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</si>
  <si>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</si>
  <si>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</si>
  <si>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</si>
  <si>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</si>
  <si>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</si>
  <si>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</si>
  <si>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</si>
  <si>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</si>
  <si>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</si>
  <si>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</si>
  <si>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Chickenhall Eastleigh WwTW</t>
  </si>
  <si>
    <t>Harestock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</si>
  <si>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</si>
  <si>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</si>
  <si>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</si>
  <si>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</si>
  <si>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</si>
  <si>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</si>
  <si>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</si>
  <si>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</si>
  <si>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</si>
  <si>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</si>
  <si>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</si>
  <si>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</si>
  <si>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</si>
  <si>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</si>
  <si>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</si>
  <si>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</si>
  <si>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</si>
  <si>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</si>
  <si>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</si>
  <si>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</si>
  <si>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</si>
  <si>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</si>
  <si>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</si>
  <si>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</si>
  <si>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</si>
  <si>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</si>
  <si>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</si>
  <si>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</si>
  <si>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</si>
  <si>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</si>
  <si>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</si>
  <si>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</si>
  <si>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</si>
  <si>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</si>
  <si>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</si>
  <si>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</si>
  <si>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</si>
  <si>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</si>
  <si>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</si>
  <si>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</si>
  <si>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</si>
  <si>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</si>
  <si>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</si>
  <si>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</si>
  <si>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</si>
  <si>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</si>
  <si>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</si>
  <si>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</si>
  <si>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</si>
  <si>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</si>
  <si>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</si>
  <si>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</si>
  <si>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</si>
  <si>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</si>
  <si>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</si>
  <si>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</si>
  <si>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</si>
  <si>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</si>
  <si>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</si>
  <si>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</si>
  <si>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</si>
  <si>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</si>
  <si>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</si>
  <si>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</si>
  <si>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</si>
  <si>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</si>
  <si>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</si>
  <si>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</si>
  <si>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</si>
  <si>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</si>
  <si>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</si>
  <si>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</si>
  <si>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</si>
  <si>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</si>
  <si>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</si>
  <si>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</si>
  <si>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</si>
  <si>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</si>
  <si>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</si>
  <si>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</si>
  <si>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</si>
  <si>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</si>
  <si>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</si>
  <si>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</si>
  <si>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</si>
  <si>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</si>
  <si>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</si>
  <si>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</si>
  <si>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</si>
  <si>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</si>
  <si>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</si>
  <si>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</si>
  <si>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</si>
  <si>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</si>
  <si>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</si>
  <si>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</si>
  <si>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</si>
  <si>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</si>
  <si>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</si>
  <si>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</si>
  <si>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</si>
  <si>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</si>
  <si>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</si>
  <si>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</si>
  <si>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</si>
  <si>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</si>
  <si>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</si>
  <si>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</si>
  <si>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</si>
  <si>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</si>
  <si>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</si>
  <si>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Whether the catchment of the proposed development has a deductible acceptable loading or not.</t>
  </si>
  <si>
    <t xml:space="preserve">Include deductible acceptable loading? </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</si>
  <si>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</si>
  <si>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Black Horse Inn</t>
  </si>
  <si>
    <t>23/02770/FUL</t>
  </si>
  <si>
    <t>Black Horse, 47 Main Road, Colden Common, Winchester, Hampshire SO21 1RP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</si>
</sst>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2" fillId="0" borderId="0" xfId="1" applyFont="1" applyAlignme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21"/>
  <sheetViews>
    <sheetView showRowColHeaders="0" topLeftCell="A27" zoomScaleNormal="100" workbookViewId="0">
      <selection activeCell="B36" sqref="B36:M36"/>
    </sheetView>
  </sheetViews>
  <sheetFormatPr defaultColWidth="9.109375" defaultRowHeight="14.4" x14ac:dyDescent="0.3"/>
  <cols>
    <col min="1" max="13" width="9.109375" style="152"/>
    <col min="14" max="14" width="1.6640625" style="152" customWidth="1"/>
    <col min="15" max="16384" width="9.109375" style="152"/>
  </cols>
  <sheetData>
    <row r="2" spans="2:14" ht="15" thickBot="1" x14ac:dyDescent="0.35"/>
    <row r="3" spans="2:14" ht="15.75" customHeight="1" thickTop="1" x14ac:dyDescent="0.3">
      <c r="B3" s="235" t="s">
        <v>1</v>
      </c>
      <c r="C3" s="236"/>
      <c r="D3" s="236"/>
      <c r="E3" s="236"/>
      <c r="F3" s="236"/>
      <c r="G3" s="236"/>
      <c r="H3" s="236"/>
      <c r="I3" s="236"/>
      <c r="J3" s="236"/>
      <c r="K3" s="236"/>
      <c r="L3" s="236"/>
      <c r="M3" s="236"/>
      <c r="N3" s="237"/>
    </row>
    <row r="4" spans="2:14" ht="15" customHeight="1" x14ac:dyDescent="0.3">
      <c r="B4" s="238"/>
      <c r="C4" s="239"/>
      <c r="D4" s="239"/>
      <c r="E4" s="239"/>
      <c r="F4" s="239"/>
      <c r="G4" s="239"/>
      <c r="H4" s="239"/>
      <c r="I4" s="239"/>
      <c r="J4" s="239"/>
      <c r="K4" s="239"/>
      <c r="L4" s="239"/>
      <c r="M4" s="239"/>
      <c r="N4" s="240"/>
    </row>
    <row r="5" spans="2:14" ht="15" customHeight="1" x14ac:dyDescent="0.3">
      <c r="B5" s="238"/>
      <c r="C5" s="239"/>
      <c r="D5" s="239"/>
      <c r="E5" s="239"/>
      <c r="F5" s="239"/>
      <c r="G5" s="239"/>
      <c r="H5" s="239"/>
      <c r="I5" s="239"/>
      <c r="J5" s="239"/>
      <c r="K5" s="239"/>
      <c r="L5" s="239"/>
      <c r="M5" s="239"/>
      <c r="N5" s="240"/>
    </row>
    <row r="6" spans="2:14" ht="8.25" customHeight="1" x14ac:dyDescent="0.3">
      <c r="B6" s="146"/>
      <c r="C6" s="1"/>
      <c r="D6" s="1"/>
      <c r="E6" s="1"/>
      <c r="F6" s="1"/>
      <c r="G6" s="1"/>
      <c r="H6" s="1"/>
      <c r="I6" s="1"/>
      <c r="J6" s="1"/>
      <c r="K6" s="1"/>
      <c r="L6" s="1"/>
      <c r="M6" s="1"/>
      <c r="N6" s="124"/>
    </row>
    <row r="7" spans="2:14" ht="56.25" customHeight="1" x14ac:dyDescent="0.3">
      <c r="B7" s="241" t="s">
        <v>2</v>
      </c>
      <c r="C7" s="242"/>
      <c r="D7" s="242"/>
      <c r="E7" s="242"/>
      <c r="F7" s="242"/>
      <c r="G7" s="242"/>
      <c r="H7" s="242"/>
      <c r="I7" s="242"/>
      <c r="J7" s="242"/>
      <c r="K7" s="242"/>
      <c r="L7" s="242"/>
      <c r="M7" s="242"/>
      <c r="N7" s="124"/>
    </row>
    <row r="8" spans="2:14" ht="59.25" customHeight="1" x14ac:dyDescent="0.3">
      <c r="B8" s="243" t="s">
        <v>3</v>
      </c>
      <c r="C8" s="244"/>
      <c r="D8" s="244"/>
      <c r="E8" s="244"/>
      <c r="F8" s="244"/>
      <c r="G8" s="244"/>
      <c r="H8" s="244"/>
      <c r="I8" s="244"/>
      <c r="J8" s="244"/>
      <c r="K8" s="244"/>
      <c r="L8" s="244"/>
      <c r="M8" s="244"/>
      <c r="N8" s="124"/>
    </row>
    <row r="9" spans="2:14" x14ac:dyDescent="0.3">
      <c r="B9" s="147"/>
      <c r="C9" s="22"/>
      <c r="D9" s="22"/>
      <c r="E9" s="22"/>
      <c r="F9" s="22"/>
      <c r="G9" s="22"/>
      <c r="H9" s="22"/>
      <c r="I9" s="22"/>
      <c r="J9" s="22"/>
      <c r="K9" s="22"/>
      <c r="L9" s="22"/>
      <c r="M9" s="22"/>
      <c r="N9" s="124"/>
    </row>
    <row r="10" spans="2:14" x14ac:dyDescent="0.3">
      <c r="B10" s="147"/>
      <c r="C10" s="22"/>
      <c r="D10" s="22"/>
      <c r="E10" s="22"/>
      <c r="F10" s="22"/>
      <c r="G10" s="22"/>
      <c r="H10" s="22"/>
      <c r="I10" s="22"/>
      <c r="J10" s="22"/>
      <c r="K10" s="22"/>
      <c r="L10" s="22"/>
      <c r="M10" s="22"/>
      <c r="N10" s="124"/>
    </row>
    <row r="11" spans="2:14" x14ac:dyDescent="0.3">
      <c r="B11" s="147"/>
      <c r="C11" s="22"/>
      <c r="D11" s="22"/>
      <c r="E11" s="22"/>
      <c r="F11" s="22"/>
      <c r="G11" s="22"/>
      <c r="H11" s="22"/>
      <c r="I11" s="22"/>
      <c r="J11" s="22"/>
      <c r="K11" s="22"/>
      <c r="L11" s="22"/>
      <c r="M11" s="22"/>
      <c r="N11" s="124"/>
    </row>
    <row r="12" spans="2:14" x14ac:dyDescent="0.3">
      <c r="B12" s="147"/>
      <c r="C12" s="22"/>
      <c r="D12" s="22"/>
      <c r="E12" s="22"/>
      <c r="F12" s="22"/>
      <c r="G12" s="22"/>
      <c r="H12" s="22"/>
      <c r="I12" s="22"/>
      <c r="J12" s="22"/>
      <c r="K12" s="22"/>
      <c r="L12" s="22"/>
      <c r="M12" s="22"/>
      <c r="N12" s="124"/>
    </row>
    <row r="13" spans="2:14" x14ac:dyDescent="0.3">
      <c r="B13" s="147"/>
      <c r="C13" s="22"/>
      <c r="D13" s="22"/>
      <c r="E13" s="22"/>
      <c r="F13" s="22"/>
      <c r="G13" s="22"/>
      <c r="H13" s="22"/>
      <c r="I13" s="22"/>
      <c r="J13" s="22"/>
      <c r="K13" s="22"/>
      <c r="L13" s="22"/>
      <c r="M13" s="22"/>
      <c r="N13" s="124"/>
    </row>
    <row r="14" spans="2:14" x14ac:dyDescent="0.3">
      <c r="B14" s="147"/>
      <c r="C14" s="22"/>
      <c r="D14" s="22"/>
      <c r="E14" s="22"/>
      <c r="F14" s="22"/>
      <c r="G14" s="22"/>
      <c r="H14" s="22"/>
      <c r="I14" s="22"/>
      <c r="J14" s="22"/>
      <c r="K14" s="22"/>
      <c r="L14" s="22"/>
      <c r="M14" s="22"/>
      <c r="N14" s="124"/>
    </row>
    <row r="15" spans="2:14" x14ac:dyDescent="0.3">
      <c r="B15" s="147"/>
      <c r="C15" s="22"/>
      <c r="D15" s="22"/>
      <c r="E15" s="22"/>
      <c r="F15" s="22"/>
      <c r="G15" s="22"/>
      <c r="H15" s="22"/>
      <c r="I15" s="22"/>
      <c r="J15" s="22"/>
      <c r="K15" s="22"/>
      <c r="L15" s="22"/>
      <c r="M15" s="22"/>
      <c r="N15" s="124"/>
    </row>
    <row r="16" spans="2:14" x14ac:dyDescent="0.3">
      <c r="B16" s="147"/>
      <c r="C16" s="22"/>
      <c r="D16" s="22"/>
      <c r="E16" s="22"/>
      <c r="F16" s="22"/>
      <c r="G16" s="22"/>
      <c r="H16" s="22"/>
      <c r="I16" s="22"/>
      <c r="J16" s="22"/>
      <c r="K16" s="22"/>
      <c r="L16" s="22"/>
      <c r="M16" s="22"/>
      <c r="N16" s="124"/>
    </row>
    <row r="17" spans="2:14" x14ac:dyDescent="0.3">
      <c r="B17" s="147"/>
      <c r="C17" s="22"/>
      <c r="D17" s="22"/>
      <c r="E17" s="22"/>
      <c r="F17" s="22"/>
      <c r="G17" s="22"/>
      <c r="H17" s="22"/>
      <c r="I17" s="22"/>
      <c r="J17" s="22"/>
      <c r="K17" s="22"/>
      <c r="L17" s="22"/>
      <c r="M17" s="22"/>
      <c r="N17" s="124"/>
    </row>
    <row r="18" spans="2:14" x14ac:dyDescent="0.3">
      <c r="B18" s="147"/>
      <c r="C18" s="22"/>
      <c r="D18" s="22"/>
      <c r="E18" s="22"/>
      <c r="F18" s="22"/>
      <c r="G18" s="22"/>
      <c r="H18" s="22"/>
      <c r="I18" s="22"/>
      <c r="J18" s="22"/>
      <c r="K18" s="22"/>
      <c r="L18" s="22"/>
      <c r="M18" s="22"/>
      <c r="N18" s="124"/>
    </row>
    <row r="19" spans="2:14" x14ac:dyDescent="0.3">
      <c r="B19" s="147"/>
      <c r="C19" s="22"/>
      <c r="D19" s="22"/>
      <c r="E19" s="22"/>
      <c r="F19" s="22"/>
      <c r="G19" s="22"/>
      <c r="H19" s="22"/>
      <c r="I19" s="22"/>
      <c r="J19" s="22"/>
      <c r="K19" s="22"/>
      <c r="L19" s="22"/>
      <c r="M19" s="22"/>
      <c r="N19" s="124"/>
    </row>
    <row r="20" spans="2:14" x14ac:dyDescent="0.3">
      <c r="B20" s="147"/>
      <c r="C20" s="22"/>
      <c r="D20" s="22"/>
      <c r="E20" s="22"/>
      <c r="F20" s="22"/>
      <c r="G20" s="22"/>
      <c r="H20" s="22"/>
      <c r="I20" s="22"/>
      <c r="J20" s="22"/>
      <c r="K20" s="22"/>
      <c r="L20" s="22"/>
      <c r="M20" s="22"/>
      <c r="N20" s="124"/>
    </row>
    <row r="21" spans="2:14" x14ac:dyDescent="0.3">
      <c r="B21" s="147"/>
      <c r="C21" s="22"/>
      <c r="D21" s="22"/>
      <c r="E21" s="22"/>
      <c r="F21" s="22"/>
      <c r="G21" s="22"/>
      <c r="H21" s="22"/>
      <c r="I21" s="22"/>
      <c r="J21" s="22"/>
      <c r="K21" s="22"/>
      <c r="L21" s="22"/>
      <c r="M21" s="22"/>
      <c r="N21" s="124"/>
    </row>
    <row r="22" spans="2:14" x14ac:dyDescent="0.3">
      <c r="B22" s="147"/>
      <c r="C22" s="22"/>
      <c r="D22" s="22"/>
      <c r="E22" s="22"/>
      <c r="F22" s="22"/>
      <c r="G22" s="22"/>
      <c r="H22" s="22"/>
      <c r="I22" s="22"/>
      <c r="J22" s="22"/>
      <c r="K22" s="22"/>
      <c r="L22" s="22"/>
      <c r="M22" s="22"/>
      <c r="N22" s="124"/>
    </row>
    <row r="23" spans="2:14" x14ac:dyDescent="0.3">
      <c r="B23" s="147"/>
      <c r="C23" s="22"/>
      <c r="D23" s="22"/>
      <c r="E23" s="22"/>
      <c r="F23" s="22"/>
      <c r="G23" s="22"/>
      <c r="H23" s="22"/>
      <c r="I23" s="22"/>
      <c r="J23" s="22"/>
      <c r="K23" s="22"/>
      <c r="L23" s="22"/>
      <c r="M23" s="22"/>
      <c r="N23" s="124"/>
    </row>
    <row r="24" spans="2:14" x14ac:dyDescent="0.3">
      <c r="B24" s="147"/>
      <c r="C24" s="22"/>
      <c r="D24" s="22"/>
      <c r="E24" s="22"/>
      <c r="F24" s="22"/>
      <c r="G24" s="22"/>
      <c r="H24" s="22"/>
      <c r="I24" s="22"/>
      <c r="J24" s="22"/>
      <c r="K24" s="22"/>
      <c r="L24" s="22"/>
      <c r="M24" s="22"/>
      <c r="N24" s="124"/>
    </row>
    <row r="25" spans="2:14" x14ac:dyDescent="0.3">
      <c r="B25" s="147"/>
      <c r="C25" s="22"/>
      <c r="D25" s="22"/>
      <c r="E25" s="22"/>
      <c r="F25" s="22"/>
      <c r="G25" s="22"/>
      <c r="H25" s="22"/>
      <c r="I25" s="22"/>
      <c r="J25" s="22"/>
      <c r="K25" s="22"/>
      <c r="L25" s="22"/>
      <c r="M25" s="22"/>
      <c r="N25" s="124"/>
    </row>
    <row r="26" spans="2:14" x14ac:dyDescent="0.3">
      <c r="B26" s="147"/>
      <c r="C26" s="22"/>
      <c r="D26" s="22"/>
      <c r="E26" s="22"/>
      <c r="F26" s="22"/>
      <c r="G26" s="22"/>
      <c r="H26" s="22"/>
      <c r="I26" s="22"/>
      <c r="J26" s="22"/>
      <c r="K26" s="22"/>
      <c r="L26" s="22"/>
      <c r="M26" s="22"/>
      <c r="N26" s="124"/>
    </row>
    <row r="27" spans="2:14" x14ac:dyDescent="0.3">
      <c r="B27" s="147"/>
      <c r="C27" s="22"/>
      <c r="D27" s="22"/>
      <c r="E27" s="22"/>
      <c r="F27" s="22"/>
      <c r="G27" s="22"/>
      <c r="H27" s="22"/>
      <c r="I27" s="22"/>
      <c r="J27" s="22"/>
      <c r="K27" s="22"/>
      <c r="L27" s="22"/>
      <c r="M27" s="22"/>
      <c r="N27" s="124"/>
    </row>
    <row r="28" spans="2:14" x14ac:dyDescent="0.3">
      <c r="B28" s="147"/>
      <c r="C28" s="22"/>
      <c r="D28" s="22"/>
      <c r="E28" s="22"/>
      <c r="F28" s="22"/>
      <c r="G28" s="22"/>
      <c r="H28" s="22"/>
      <c r="I28" s="22"/>
      <c r="J28" s="22"/>
      <c r="K28" s="22"/>
      <c r="L28" s="22"/>
      <c r="M28" s="22"/>
      <c r="N28" s="124"/>
    </row>
    <row r="29" spans="2:14" x14ac:dyDescent="0.3">
      <c r="B29" s="147"/>
      <c r="C29" s="22"/>
      <c r="D29" s="22"/>
      <c r="E29" s="22"/>
      <c r="F29" s="22"/>
      <c r="G29" s="22"/>
      <c r="H29" s="22"/>
      <c r="I29" s="22"/>
      <c r="J29" s="22"/>
      <c r="K29" s="22"/>
      <c r="L29" s="22"/>
      <c r="M29" s="22"/>
      <c r="N29" s="124"/>
    </row>
    <row r="30" spans="2:14" x14ac:dyDescent="0.3">
      <c r="B30" s="147"/>
      <c r="C30" s="22"/>
      <c r="D30" s="22"/>
      <c r="E30" s="22"/>
      <c r="F30" s="22"/>
      <c r="G30" s="22"/>
      <c r="H30" s="22"/>
      <c r="I30" s="22"/>
      <c r="J30" s="22"/>
      <c r="K30" s="22"/>
      <c r="L30" s="22"/>
      <c r="M30" s="22"/>
      <c r="N30" s="124"/>
    </row>
    <row r="31" spans="2:14" x14ac:dyDescent="0.3">
      <c r="B31" s="147"/>
      <c r="C31" s="22"/>
      <c r="D31" s="22"/>
      <c r="E31" s="22"/>
      <c r="F31" s="22"/>
      <c r="G31" s="22"/>
      <c r="H31" s="22"/>
      <c r="I31" s="22"/>
      <c r="J31" s="22"/>
      <c r="K31" s="22"/>
      <c r="L31" s="22"/>
      <c r="M31" s="22"/>
      <c r="N31" s="124"/>
    </row>
    <row r="32" spans="2:14" x14ac:dyDescent="0.3">
      <c r="B32" s="147"/>
      <c r="C32" s="22"/>
      <c r="D32" s="22"/>
      <c r="E32" s="22"/>
      <c r="F32" s="22"/>
      <c r="G32" s="22"/>
      <c r="H32" s="22"/>
      <c r="I32" s="22"/>
      <c r="J32" s="22"/>
      <c r="K32" s="22"/>
      <c r="L32" s="22"/>
      <c r="M32" s="22"/>
      <c r="N32" s="124"/>
    </row>
    <row r="33" spans="2:14" x14ac:dyDescent="0.3">
      <c r="B33" s="147"/>
      <c r="C33" s="22"/>
      <c r="D33" s="22"/>
      <c r="E33" s="22"/>
      <c r="F33" s="22"/>
      <c r="G33" s="22"/>
      <c r="H33" s="22"/>
      <c r="I33" s="22"/>
      <c r="J33" s="22"/>
      <c r="K33" s="22"/>
      <c r="L33" s="22"/>
      <c r="M33" s="22"/>
      <c r="N33" s="124"/>
    </row>
    <row r="34" spans="2:14" ht="57.75" customHeight="1" x14ac:dyDescent="0.3">
      <c r="B34" s="243" t="s">
        <v>4</v>
      </c>
      <c r="C34" s="244"/>
      <c r="D34" s="244"/>
      <c r="E34" s="244"/>
      <c r="F34" s="244"/>
      <c r="G34" s="244"/>
      <c r="H34" s="244"/>
      <c r="I34" s="244"/>
      <c r="J34" s="244"/>
      <c r="K34" s="244"/>
      <c r="L34" s="244"/>
      <c r="M34" s="244"/>
      <c r="N34" s="124"/>
    </row>
    <row r="35" spans="2:14" ht="60" customHeight="1" x14ac:dyDescent="0.3">
      <c r="B35" s="241" t="s">
        <v>5</v>
      </c>
      <c r="C35" s="242"/>
      <c r="D35" s="242"/>
      <c r="E35" s="242"/>
      <c r="F35" s="242"/>
      <c r="G35" s="242"/>
      <c r="H35" s="242"/>
      <c r="I35" s="242"/>
      <c r="J35" s="242"/>
      <c r="K35" s="242"/>
      <c r="L35" s="242"/>
      <c r="M35" s="242"/>
      <c r="N35" s="124"/>
    </row>
    <row r="36" spans="2:14" ht="81.75" customHeight="1" thickBot="1" x14ac:dyDescent="0.35">
      <c r="B36" s="233" t="s">
        <v>6</v>
      </c>
      <c r="C36" s="234"/>
      <c r="D36" s="234"/>
      <c r="E36" s="234"/>
      <c r="F36" s="234"/>
      <c r="G36" s="234"/>
      <c r="H36" s="234"/>
      <c r="I36" s="234"/>
      <c r="J36" s="234"/>
      <c r="K36" s="234"/>
      <c r="L36" s="234"/>
      <c r="M36" s="234"/>
      <c r="N36" s="150"/>
    </row>
    <row r="37" spans="2:14" ht="15" thickTop="1" x14ac:dyDescent="0.3">
      <c r="B37" s="30"/>
      <c r="C37" s="30"/>
      <c r="D37" s="30"/>
      <c r="E37" s="30"/>
      <c r="F37" s="30"/>
      <c r="G37" s="30"/>
      <c r="H37" s="30"/>
      <c r="I37" s="30"/>
      <c r="J37" s="30"/>
      <c r="K37" s="30"/>
      <c r="L37" s="30"/>
      <c r="M37" s="30"/>
    </row>
    <row r="38" spans="2:14" x14ac:dyDescent="0.3">
      <c r="B38" s="30"/>
      <c r="C38" s="30"/>
      <c r="D38" s="30"/>
      <c r="E38" s="30"/>
      <c r="F38" s="30"/>
      <c r="G38" s="30"/>
      <c r="H38" s="30"/>
      <c r="I38" s="30"/>
      <c r="J38" s="30"/>
      <c r="K38" s="30"/>
      <c r="L38" s="30"/>
      <c r="M38" s="30"/>
    </row>
    <row r="39" spans="2:14" x14ac:dyDescent="0.3">
      <c r="B39" s="30"/>
      <c r="C39" s="30"/>
      <c r="D39" s="30"/>
      <c r="E39" s="30"/>
      <c r="F39" s="30"/>
      <c r="G39" s="30"/>
      <c r="H39" s="30"/>
      <c r="I39" s="30"/>
      <c r="J39" s="30"/>
      <c r="K39" s="30"/>
      <c r="L39" s="30"/>
      <c r="M39" s="30"/>
    </row>
    <row r="40" spans="2:14" x14ac:dyDescent="0.3">
      <c r="B40" s="30"/>
      <c r="C40" s="30"/>
      <c r="D40" s="30"/>
      <c r="E40" s="30"/>
      <c r="F40" s="30"/>
      <c r="G40" s="30"/>
      <c r="H40" s="30"/>
      <c r="I40" s="30"/>
      <c r="J40" s="30"/>
      <c r="K40" s="30"/>
      <c r="L40" s="30"/>
      <c r="M40" s="30"/>
    </row>
    <row r="41" spans="2:14" x14ac:dyDescent="0.3">
      <c r="B41" s="30"/>
      <c r="C41" s="30"/>
      <c r="D41" s="30"/>
      <c r="E41" s="30"/>
      <c r="F41" s="30"/>
      <c r="G41" s="30"/>
      <c r="H41" s="30"/>
      <c r="I41" s="30"/>
      <c r="J41" s="30"/>
      <c r="K41" s="30"/>
      <c r="L41" s="30"/>
      <c r="M41" s="30"/>
    </row>
    <row r="42" spans="2:14" x14ac:dyDescent="0.3">
      <c r="B42" s="30"/>
      <c r="C42" s="30"/>
      <c r="D42" s="30"/>
      <c r="E42" s="30"/>
      <c r="F42" s="30"/>
      <c r="G42" s="30"/>
      <c r="H42" s="30"/>
      <c r="I42" s="30"/>
      <c r="J42" s="30"/>
      <c r="K42" s="30"/>
      <c r="L42" s="30"/>
      <c r="M42" s="30"/>
    </row>
    <row r="43" spans="2:14" x14ac:dyDescent="0.3">
      <c r="B43" s="30"/>
      <c r="C43" s="30"/>
      <c r="D43" s="30"/>
      <c r="E43" s="30"/>
      <c r="F43" s="30"/>
      <c r="G43" s="30"/>
      <c r="H43" s="30"/>
      <c r="I43" s="30"/>
      <c r="J43" s="30"/>
      <c r="K43" s="30"/>
      <c r="L43" s="30"/>
      <c r="M43" s="30"/>
    </row>
    <row r="44" spans="2:14" x14ac:dyDescent="0.3">
      <c r="B44" s="30"/>
      <c r="C44" s="30"/>
      <c r="D44" s="30"/>
      <c r="E44" s="30"/>
      <c r="F44" s="30"/>
      <c r="G44" s="30"/>
      <c r="H44" s="30"/>
      <c r="I44" s="30"/>
      <c r="J44" s="30"/>
      <c r="K44" s="30"/>
      <c r="L44" s="30"/>
      <c r="M44" s="30"/>
    </row>
    <row r="45" spans="2:14" x14ac:dyDescent="0.3">
      <c r="B45" s="30"/>
      <c r="C45" s="30"/>
      <c r="D45" s="30"/>
      <c r="E45" s="30"/>
      <c r="F45" s="30"/>
      <c r="G45" s="30"/>
      <c r="H45" s="30"/>
      <c r="I45" s="30"/>
      <c r="J45" s="30"/>
      <c r="K45" s="30"/>
      <c r="L45" s="30"/>
      <c r="M45" s="30"/>
    </row>
    <row r="46" spans="2:14" x14ac:dyDescent="0.3">
      <c r="B46" s="30"/>
      <c r="C46" s="30"/>
      <c r="D46" s="30"/>
      <c r="E46" s="30"/>
      <c r="F46" s="30"/>
      <c r="G46" s="30"/>
      <c r="H46" s="30"/>
      <c r="I46" s="30"/>
      <c r="J46" s="30"/>
      <c r="K46" s="30"/>
      <c r="L46" s="30"/>
      <c r="M46" s="30"/>
    </row>
    <row r="47" spans="2:14" x14ac:dyDescent="0.3">
      <c r="B47" s="30"/>
      <c r="C47" s="30"/>
      <c r="D47" s="30"/>
      <c r="E47" s="30"/>
      <c r="F47" s="30"/>
      <c r="G47" s="30"/>
      <c r="H47" s="30"/>
      <c r="I47" s="30"/>
      <c r="J47" s="30"/>
      <c r="K47" s="30"/>
      <c r="L47" s="30"/>
      <c r="M47" s="30"/>
    </row>
    <row r="48" spans="2:14" x14ac:dyDescent="0.3">
      <c r="B48" s="30"/>
      <c r="C48" s="30"/>
      <c r="D48" s="30"/>
      <c r="E48" s="30"/>
      <c r="F48" s="30"/>
      <c r="G48" s="30"/>
      <c r="H48" s="30"/>
      <c r="I48" s="30"/>
      <c r="J48" s="30"/>
      <c r="K48" s="30"/>
      <c r="L48" s="30"/>
      <c r="M48" s="30"/>
    </row>
    <row r="49" spans="2:13" x14ac:dyDescent="0.3">
      <c r="B49" s="30"/>
      <c r="C49" s="30"/>
      <c r="D49" s="30"/>
      <c r="E49" s="30"/>
      <c r="F49" s="30"/>
      <c r="G49" s="30"/>
      <c r="H49" s="30"/>
      <c r="I49" s="30"/>
      <c r="J49" s="30"/>
      <c r="K49" s="30"/>
      <c r="L49" s="30"/>
      <c r="M49" s="30"/>
    </row>
    <row r="50" spans="2:13" x14ac:dyDescent="0.3">
      <c r="B50" s="30"/>
      <c r="C50" s="30"/>
      <c r="D50" s="30"/>
      <c r="E50" s="30"/>
      <c r="F50" s="30"/>
      <c r="G50" s="30"/>
      <c r="H50" s="30"/>
      <c r="I50" s="30"/>
      <c r="J50" s="30"/>
      <c r="K50" s="30"/>
      <c r="L50" s="30"/>
      <c r="M50" s="30"/>
    </row>
    <row r="51" spans="2:13" x14ac:dyDescent="0.3">
      <c r="B51" s="30"/>
      <c r="C51" s="30"/>
      <c r="D51" s="30"/>
      <c r="E51" s="30"/>
      <c r="F51" s="30"/>
      <c r="G51" s="30"/>
      <c r="H51" s="30"/>
      <c r="I51" s="30"/>
      <c r="J51" s="30"/>
      <c r="K51" s="30"/>
      <c r="L51" s="30"/>
      <c r="M51" s="30"/>
    </row>
    <row r="52" spans="2:13" x14ac:dyDescent="0.3">
      <c r="B52" s="30"/>
      <c r="C52" s="30"/>
      <c r="D52" s="30"/>
      <c r="E52" s="30"/>
      <c r="F52" s="30"/>
      <c r="G52" s="30"/>
      <c r="H52" s="30"/>
      <c r="I52" s="30"/>
      <c r="J52" s="30"/>
      <c r="K52" s="30"/>
      <c r="L52" s="30"/>
      <c r="M52" s="30"/>
    </row>
    <row r="53" spans="2:13" x14ac:dyDescent="0.3">
      <c r="B53" s="30"/>
      <c r="C53" s="30"/>
      <c r="D53" s="30"/>
      <c r="E53" s="30"/>
      <c r="F53" s="30"/>
      <c r="G53" s="30"/>
      <c r="H53" s="30"/>
      <c r="I53" s="30"/>
      <c r="J53" s="30"/>
      <c r="K53" s="30"/>
      <c r="L53" s="30"/>
      <c r="M53" s="30"/>
    </row>
    <row r="54" spans="2:13" x14ac:dyDescent="0.3">
      <c r="B54" s="30"/>
      <c r="C54" s="30"/>
      <c r="D54" s="30"/>
      <c r="E54" s="30"/>
      <c r="F54" s="30"/>
      <c r="G54" s="30"/>
      <c r="H54" s="30"/>
      <c r="I54" s="30"/>
      <c r="J54" s="30"/>
      <c r="K54" s="30"/>
      <c r="L54" s="30"/>
      <c r="M54" s="30"/>
    </row>
    <row r="55" spans="2:13" x14ac:dyDescent="0.3">
      <c r="B55" s="30"/>
      <c r="C55" s="30"/>
      <c r="D55" s="30"/>
      <c r="E55" s="30"/>
      <c r="F55" s="30"/>
      <c r="G55" s="30"/>
      <c r="H55" s="30"/>
      <c r="I55" s="30"/>
      <c r="J55" s="30"/>
      <c r="K55" s="30"/>
      <c r="L55" s="30"/>
      <c r="M55" s="30"/>
    </row>
    <row r="56" spans="2:13" x14ac:dyDescent="0.3">
      <c r="B56" s="30"/>
      <c r="C56" s="30"/>
      <c r="D56" s="30"/>
      <c r="E56" s="30"/>
      <c r="F56" s="30"/>
      <c r="G56" s="30"/>
      <c r="H56" s="30"/>
      <c r="I56" s="30"/>
      <c r="J56" s="30"/>
      <c r="K56" s="30"/>
      <c r="L56" s="30"/>
      <c r="M56" s="30"/>
    </row>
    <row r="57" spans="2:13" x14ac:dyDescent="0.3">
      <c r="B57" s="30"/>
      <c r="C57" s="30"/>
      <c r="D57" s="30"/>
      <c r="E57" s="30"/>
      <c r="F57" s="30"/>
      <c r="G57" s="30"/>
      <c r="H57" s="30"/>
      <c r="I57" s="30"/>
      <c r="J57" s="30"/>
      <c r="K57" s="30"/>
      <c r="L57" s="30"/>
      <c r="M57" s="30"/>
    </row>
    <row r="58" spans="2:13" x14ac:dyDescent="0.3">
      <c r="B58" s="30"/>
      <c r="C58" s="30"/>
      <c r="D58" s="30"/>
      <c r="E58" s="30"/>
      <c r="F58" s="30"/>
      <c r="G58" s="30"/>
      <c r="H58" s="30"/>
      <c r="I58" s="30"/>
      <c r="J58" s="30"/>
      <c r="K58" s="30"/>
      <c r="L58" s="30"/>
      <c r="M58" s="30"/>
    </row>
    <row r="59" spans="2:13" x14ac:dyDescent="0.3">
      <c r="B59" s="30"/>
      <c r="C59" s="30"/>
      <c r="D59" s="30"/>
      <c r="E59" s="30"/>
      <c r="F59" s="30"/>
      <c r="G59" s="30"/>
      <c r="H59" s="30"/>
      <c r="I59" s="30"/>
      <c r="J59" s="30"/>
      <c r="K59" s="30"/>
      <c r="L59" s="30"/>
      <c r="M59" s="30"/>
    </row>
    <row r="60" spans="2:13" x14ac:dyDescent="0.3">
      <c r="B60" s="30"/>
      <c r="C60" s="30"/>
      <c r="D60" s="30"/>
      <c r="E60" s="30"/>
      <c r="F60" s="30"/>
      <c r="G60" s="30"/>
      <c r="H60" s="30"/>
      <c r="I60" s="30"/>
      <c r="J60" s="30"/>
      <c r="K60" s="30"/>
      <c r="L60" s="30"/>
      <c r="M60" s="30"/>
    </row>
    <row r="61" spans="2:13" x14ac:dyDescent="0.3">
      <c r="B61" s="30"/>
      <c r="C61" s="30"/>
      <c r="D61" s="30"/>
      <c r="E61" s="30"/>
      <c r="F61" s="30"/>
      <c r="G61" s="30"/>
      <c r="H61" s="30"/>
      <c r="I61" s="30"/>
      <c r="J61" s="30"/>
      <c r="K61" s="30"/>
      <c r="L61" s="30"/>
      <c r="M61" s="30"/>
    </row>
    <row r="62" spans="2:13" x14ac:dyDescent="0.3">
      <c r="B62" s="30"/>
      <c r="C62" s="30"/>
      <c r="D62" s="30"/>
      <c r="E62" s="30"/>
      <c r="F62" s="30"/>
      <c r="G62" s="30"/>
      <c r="H62" s="30"/>
      <c r="I62" s="30"/>
      <c r="J62" s="30"/>
      <c r="K62" s="30"/>
      <c r="L62" s="30"/>
      <c r="M62" s="30"/>
    </row>
    <row r="63" spans="2:13" x14ac:dyDescent="0.3">
      <c r="B63" s="30"/>
      <c r="C63" s="30"/>
      <c r="D63" s="30"/>
      <c r="E63" s="30"/>
      <c r="F63" s="30"/>
      <c r="G63" s="30"/>
      <c r="H63" s="30"/>
      <c r="I63" s="30"/>
      <c r="J63" s="30"/>
      <c r="K63" s="30"/>
      <c r="L63" s="30"/>
      <c r="M63" s="30"/>
    </row>
    <row r="64" spans="2:13" x14ac:dyDescent="0.3">
      <c r="B64" s="30"/>
      <c r="C64" s="30"/>
      <c r="D64" s="30"/>
      <c r="E64" s="30"/>
      <c r="F64" s="30"/>
      <c r="G64" s="30"/>
      <c r="H64" s="30"/>
      <c r="I64" s="30"/>
      <c r="J64" s="30"/>
      <c r="K64" s="30"/>
      <c r="L64" s="30"/>
      <c r="M64" s="30"/>
    </row>
    <row r="65" spans="2:13" x14ac:dyDescent="0.3">
      <c r="B65" s="30"/>
      <c r="C65" s="30"/>
      <c r="D65" s="30"/>
      <c r="E65" s="30"/>
      <c r="F65" s="30"/>
      <c r="G65" s="30"/>
      <c r="H65" s="30"/>
      <c r="I65" s="30"/>
      <c r="J65" s="30"/>
      <c r="K65" s="30"/>
      <c r="L65" s="30"/>
      <c r="M65" s="30"/>
    </row>
    <row r="66" spans="2:13" x14ac:dyDescent="0.3">
      <c r="B66" s="30"/>
      <c r="C66" s="30"/>
      <c r="D66" s="30"/>
      <c r="E66" s="30"/>
      <c r="F66" s="30"/>
      <c r="G66" s="30"/>
      <c r="H66" s="30"/>
      <c r="I66" s="30"/>
      <c r="J66" s="30"/>
      <c r="K66" s="30"/>
      <c r="L66" s="30"/>
      <c r="M66" s="30"/>
    </row>
    <row r="67" spans="2:13" x14ac:dyDescent="0.3">
      <c r="B67" s="30"/>
      <c r="C67" s="30"/>
      <c r="D67" s="30"/>
      <c r="E67" s="30"/>
      <c r="F67" s="30"/>
      <c r="G67" s="30"/>
      <c r="H67" s="30"/>
      <c r="I67" s="30"/>
      <c r="J67" s="30"/>
      <c r="K67" s="30"/>
      <c r="L67" s="30"/>
      <c r="M67" s="30"/>
    </row>
    <row r="68" spans="2:13" x14ac:dyDescent="0.3">
      <c r="B68" s="30"/>
      <c r="C68" s="30"/>
      <c r="D68" s="30"/>
      <c r="E68" s="30"/>
      <c r="F68" s="30"/>
      <c r="G68" s="30"/>
      <c r="H68" s="30"/>
      <c r="I68" s="30"/>
      <c r="J68" s="30"/>
      <c r="K68" s="30"/>
      <c r="L68" s="30"/>
      <c r="M68" s="30"/>
    </row>
    <row r="69" spans="2:13" x14ac:dyDescent="0.3">
      <c r="B69" s="30"/>
      <c r="C69" s="30"/>
      <c r="D69" s="30"/>
      <c r="E69" s="30"/>
      <c r="F69" s="30"/>
      <c r="G69" s="30"/>
      <c r="H69" s="30"/>
      <c r="I69" s="30"/>
      <c r="J69" s="30"/>
      <c r="K69" s="30"/>
      <c r="L69" s="30"/>
      <c r="M69" s="30"/>
    </row>
    <row r="70" spans="2:13" x14ac:dyDescent="0.3">
      <c r="B70" s="30"/>
      <c r="C70" s="30"/>
      <c r="D70" s="30"/>
      <c r="E70" s="30"/>
      <c r="F70" s="30"/>
      <c r="G70" s="30"/>
      <c r="H70" s="30"/>
      <c r="I70" s="30"/>
      <c r="J70" s="30"/>
      <c r="K70" s="30"/>
      <c r="L70" s="30"/>
      <c r="M70" s="30"/>
    </row>
    <row r="71" spans="2:13" x14ac:dyDescent="0.3">
      <c r="B71" s="30"/>
      <c r="C71" s="30"/>
      <c r="D71" s="30"/>
      <c r="E71" s="30"/>
      <c r="F71" s="30"/>
      <c r="G71" s="30"/>
      <c r="H71" s="30"/>
      <c r="I71" s="30"/>
      <c r="J71" s="30"/>
      <c r="K71" s="30"/>
      <c r="L71" s="30"/>
      <c r="M71" s="30"/>
    </row>
    <row r="72" spans="2:13" x14ac:dyDescent="0.3">
      <c r="B72" s="30"/>
      <c r="C72" s="30"/>
      <c r="D72" s="30"/>
      <c r="E72" s="30"/>
      <c r="F72" s="30"/>
      <c r="G72" s="30"/>
      <c r="H72" s="30"/>
      <c r="I72" s="30"/>
      <c r="J72" s="30"/>
      <c r="K72" s="30"/>
      <c r="L72" s="30"/>
      <c r="M72" s="30"/>
    </row>
    <row r="73" spans="2:13" x14ac:dyDescent="0.3">
      <c r="B73" s="30"/>
      <c r="C73" s="30"/>
      <c r="D73" s="30"/>
      <c r="E73" s="30"/>
      <c r="F73" s="30"/>
      <c r="G73" s="30"/>
      <c r="H73" s="30"/>
      <c r="I73" s="30"/>
      <c r="J73" s="30"/>
      <c r="K73" s="30"/>
      <c r="L73" s="30"/>
      <c r="M73" s="30"/>
    </row>
    <row r="74" spans="2:13" x14ac:dyDescent="0.3">
      <c r="B74" s="30"/>
      <c r="C74" s="30"/>
      <c r="D74" s="30"/>
      <c r="E74" s="30"/>
      <c r="F74" s="30"/>
      <c r="G74" s="30"/>
      <c r="H74" s="30"/>
      <c r="I74" s="30"/>
      <c r="J74" s="30"/>
      <c r="K74" s="30"/>
      <c r="L74" s="30"/>
      <c r="M74" s="30"/>
    </row>
    <row r="75" spans="2:13" x14ac:dyDescent="0.3">
      <c r="B75" s="30"/>
      <c r="C75" s="30"/>
      <c r="D75" s="30"/>
      <c r="E75" s="30"/>
      <c r="F75" s="30"/>
      <c r="G75" s="30"/>
      <c r="H75" s="30"/>
      <c r="I75" s="30"/>
      <c r="J75" s="30"/>
      <c r="K75" s="30"/>
      <c r="L75" s="30"/>
      <c r="M75" s="30"/>
    </row>
    <row r="76" spans="2:13" x14ac:dyDescent="0.3">
      <c r="B76" s="30"/>
      <c r="C76" s="30"/>
      <c r="D76" s="30"/>
      <c r="E76" s="30"/>
      <c r="F76" s="30"/>
      <c r="G76" s="30"/>
      <c r="H76" s="30"/>
      <c r="I76" s="30"/>
      <c r="J76" s="30"/>
      <c r="K76" s="30"/>
      <c r="L76" s="30"/>
      <c r="M76" s="30"/>
    </row>
    <row r="77" spans="2:13" x14ac:dyDescent="0.3">
      <c r="B77" s="30"/>
      <c r="C77" s="30"/>
      <c r="D77" s="30"/>
      <c r="E77" s="30"/>
      <c r="F77" s="30"/>
      <c r="G77" s="30"/>
      <c r="H77" s="30"/>
      <c r="I77" s="30"/>
      <c r="J77" s="30"/>
      <c r="K77" s="30"/>
      <c r="L77" s="30"/>
      <c r="M77" s="30"/>
    </row>
    <row r="78" spans="2:13" x14ac:dyDescent="0.3">
      <c r="B78" s="30"/>
      <c r="C78" s="30"/>
      <c r="D78" s="30"/>
      <c r="E78" s="30"/>
      <c r="F78" s="30"/>
      <c r="G78" s="30"/>
      <c r="H78" s="30"/>
      <c r="I78" s="30"/>
      <c r="J78" s="30"/>
      <c r="K78" s="30"/>
      <c r="L78" s="30"/>
      <c r="M78" s="30"/>
    </row>
    <row r="79" spans="2:13" x14ac:dyDescent="0.3">
      <c r="B79" s="30"/>
      <c r="C79" s="30"/>
      <c r="D79" s="30"/>
      <c r="E79" s="30"/>
      <c r="F79" s="30"/>
      <c r="G79" s="30"/>
      <c r="H79" s="30"/>
      <c r="I79" s="30"/>
      <c r="J79" s="30"/>
      <c r="K79" s="30"/>
      <c r="L79" s="30"/>
      <c r="M79" s="30"/>
    </row>
    <row r="80" spans="2:13" x14ac:dyDescent="0.3">
      <c r="B80" s="30"/>
      <c r="C80" s="30"/>
      <c r="D80" s="30"/>
      <c r="E80" s="30"/>
      <c r="F80" s="30"/>
      <c r="G80" s="30"/>
      <c r="H80" s="30"/>
      <c r="I80" s="30"/>
      <c r="J80" s="30"/>
      <c r="K80" s="30"/>
      <c r="L80" s="30"/>
      <c r="M80" s="30"/>
    </row>
    <row r="81" spans="2:13" x14ac:dyDescent="0.3">
      <c r="B81" s="30"/>
      <c r="C81" s="30"/>
      <c r="D81" s="30"/>
      <c r="E81" s="30"/>
      <c r="F81" s="30"/>
      <c r="G81" s="30"/>
      <c r="H81" s="30"/>
      <c r="I81" s="30"/>
      <c r="J81" s="30"/>
      <c r="K81" s="30"/>
      <c r="L81" s="30"/>
      <c r="M81" s="30"/>
    </row>
    <row r="82" spans="2:13" x14ac:dyDescent="0.3">
      <c r="B82" s="30"/>
      <c r="C82" s="30"/>
      <c r="D82" s="30"/>
      <c r="E82" s="30"/>
      <c r="F82" s="30"/>
      <c r="G82" s="30"/>
      <c r="H82" s="30"/>
      <c r="I82" s="30"/>
      <c r="J82" s="30"/>
      <c r="K82" s="30"/>
      <c r="L82" s="30"/>
      <c r="M82" s="30"/>
    </row>
    <row r="83" spans="2:13" x14ac:dyDescent="0.3">
      <c r="B83" s="30"/>
      <c r="C83" s="30"/>
      <c r="D83" s="30"/>
      <c r="E83" s="30"/>
      <c r="F83" s="30"/>
      <c r="G83" s="30"/>
      <c r="H83" s="30"/>
      <c r="I83" s="30"/>
      <c r="J83" s="30"/>
      <c r="K83" s="30"/>
      <c r="L83" s="30"/>
      <c r="M83" s="30"/>
    </row>
    <row r="84" spans="2:13" x14ac:dyDescent="0.3">
      <c r="B84" s="30"/>
      <c r="C84" s="30"/>
      <c r="D84" s="30"/>
      <c r="E84" s="30"/>
      <c r="F84" s="30"/>
      <c r="G84" s="30"/>
      <c r="H84" s="30"/>
      <c r="I84" s="30"/>
      <c r="J84" s="30"/>
      <c r="K84" s="30"/>
      <c r="L84" s="30"/>
      <c r="M84" s="30"/>
    </row>
    <row r="85" spans="2:13" x14ac:dyDescent="0.3">
      <c r="B85" s="30"/>
      <c r="C85" s="30"/>
      <c r="D85" s="30"/>
      <c r="E85" s="30"/>
      <c r="F85" s="30"/>
      <c r="G85" s="30"/>
      <c r="H85" s="30"/>
      <c r="I85" s="30"/>
      <c r="J85" s="30"/>
      <c r="K85" s="30"/>
      <c r="L85" s="30"/>
      <c r="M85" s="30"/>
    </row>
    <row r="86" spans="2:13" x14ac:dyDescent="0.3">
      <c r="B86" s="30"/>
      <c r="C86" s="30"/>
      <c r="D86" s="30"/>
      <c r="E86" s="30"/>
      <c r="F86" s="30"/>
      <c r="G86" s="30"/>
      <c r="H86" s="30"/>
      <c r="I86" s="30"/>
      <c r="J86" s="30"/>
      <c r="K86" s="30"/>
      <c r="L86" s="30"/>
      <c r="M86" s="30"/>
    </row>
    <row r="87" spans="2:13" x14ac:dyDescent="0.3">
      <c r="B87" s="30"/>
      <c r="C87" s="30"/>
      <c r="D87" s="30"/>
      <c r="E87" s="30"/>
      <c r="F87" s="30"/>
      <c r="G87" s="30"/>
      <c r="H87" s="30"/>
      <c r="I87" s="30"/>
      <c r="J87" s="30"/>
      <c r="K87" s="30"/>
      <c r="L87" s="30"/>
      <c r="M87" s="30"/>
    </row>
    <row r="88" spans="2:13" x14ac:dyDescent="0.3">
      <c r="B88" s="30"/>
      <c r="C88" s="30"/>
      <c r="D88" s="30"/>
      <c r="E88" s="30"/>
      <c r="F88" s="30"/>
      <c r="G88" s="30"/>
      <c r="H88" s="30"/>
      <c r="I88" s="30"/>
      <c r="J88" s="30"/>
      <c r="K88" s="30"/>
      <c r="L88" s="30"/>
      <c r="M88" s="30"/>
    </row>
    <row r="89" spans="2:13" x14ac:dyDescent="0.3">
      <c r="B89" s="30"/>
      <c r="C89" s="30"/>
      <c r="D89" s="30"/>
      <c r="E89" s="30"/>
      <c r="F89" s="30"/>
      <c r="G89" s="30"/>
      <c r="H89" s="30"/>
      <c r="I89" s="30"/>
      <c r="J89" s="30"/>
      <c r="K89" s="30"/>
      <c r="L89" s="30"/>
      <c r="M89" s="30"/>
    </row>
    <row r="90" spans="2:13" x14ac:dyDescent="0.3">
      <c r="B90" s="30"/>
      <c r="C90" s="30"/>
      <c r="D90" s="30"/>
      <c r="E90" s="30"/>
      <c r="F90" s="30"/>
      <c r="G90" s="30"/>
      <c r="H90" s="30"/>
      <c r="I90" s="30"/>
      <c r="J90" s="30"/>
      <c r="K90" s="30"/>
      <c r="L90" s="30"/>
      <c r="M90" s="30"/>
    </row>
    <row r="91" spans="2:13" x14ac:dyDescent="0.3">
      <c r="B91" s="30"/>
      <c r="C91" s="30"/>
      <c r="D91" s="30"/>
      <c r="E91" s="30"/>
      <c r="F91" s="30"/>
      <c r="G91" s="30"/>
      <c r="H91" s="30"/>
      <c r="I91" s="30"/>
      <c r="J91" s="30"/>
      <c r="K91" s="30"/>
      <c r="L91" s="30"/>
      <c r="M91" s="30"/>
    </row>
    <row r="92" spans="2:13" x14ac:dyDescent="0.3">
      <c r="B92" s="30"/>
      <c r="C92" s="30"/>
      <c r="D92" s="30"/>
      <c r="E92" s="30"/>
      <c r="F92" s="30"/>
      <c r="G92" s="30"/>
      <c r="H92" s="30"/>
      <c r="I92" s="30"/>
      <c r="J92" s="30"/>
      <c r="K92" s="30"/>
      <c r="L92" s="30"/>
      <c r="M92" s="30"/>
    </row>
    <row r="93" spans="2:13" x14ac:dyDescent="0.3">
      <c r="B93" s="30"/>
      <c r="C93" s="30"/>
      <c r="D93" s="30"/>
      <c r="E93" s="30"/>
      <c r="F93" s="30"/>
      <c r="G93" s="30"/>
      <c r="H93" s="30"/>
      <c r="I93" s="30"/>
      <c r="J93" s="30"/>
      <c r="K93" s="30"/>
      <c r="L93" s="30"/>
      <c r="M93" s="30"/>
    </row>
    <row r="94" spans="2:13" x14ac:dyDescent="0.3">
      <c r="B94" s="30"/>
      <c r="C94" s="30"/>
      <c r="D94" s="30"/>
      <c r="E94" s="30"/>
      <c r="F94" s="30"/>
      <c r="G94" s="30"/>
      <c r="H94" s="30"/>
      <c r="I94" s="30"/>
      <c r="J94" s="30"/>
      <c r="K94" s="30"/>
      <c r="L94" s="30"/>
      <c r="M94" s="30"/>
    </row>
    <row r="95" spans="2:13" x14ac:dyDescent="0.3">
      <c r="B95" s="30"/>
      <c r="C95" s="30"/>
      <c r="D95" s="30"/>
      <c r="E95" s="30"/>
      <c r="F95" s="30"/>
      <c r="G95" s="30"/>
      <c r="H95" s="30"/>
      <c r="I95" s="30"/>
      <c r="J95" s="30"/>
      <c r="K95" s="30"/>
      <c r="L95" s="30"/>
      <c r="M95" s="30"/>
    </row>
    <row r="96" spans="2:13" x14ac:dyDescent="0.3">
      <c r="B96" s="30"/>
      <c r="C96" s="30"/>
      <c r="D96" s="30"/>
      <c r="E96" s="30"/>
      <c r="F96" s="30"/>
      <c r="G96" s="30"/>
      <c r="H96" s="30"/>
      <c r="I96" s="30"/>
      <c r="J96" s="30"/>
      <c r="K96" s="30"/>
      <c r="L96" s="30"/>
      <c r="M96" s="30"/>
    </row>
    <row r="97" spans="2:13" x14ac:dyDescent="0.3">
      <c r="B97" s="30"/>
      <c r="C97" s="30"/>
      <c r="D97" s="30"/>
      <c r="E97" s="30"/>
      <c r="F97" s="30"/>
      <c r="G97" s="30"/>
      <c r="H97" s="30"/>
      <c r="I97" s="30"/>
      <c r="J97" s="30"/>
      <c r="K97" s="30"/>
      <c r="L97" s="30"/>
      <c r="M97" s="30"/>
    </row>
    <row r="98" spans="2:13" x14ac:dyDescent="0.3">
      <c r="B98" s="30"/>
      <c r="C98" s="30"/>
      <c r="D98" s="30"/>
      <c r="E98" s="30"/>
      <c r="F98" s="30"/>
      <c r="G98" s="30"/>
      <c r="H98" s="30"/>
      <c r="I98" s="30"/>
      <c r="J98" s="30"/>
      <c r="K98" s="30"/>
      <c r="L98" s="30"/>
      <c r="M98" s="30"/>
    </row>
    <row r="99" spans="2:13" x14ac:dyDescent="0.3">
      <c r="B99" s="30"/>
      <c r="C99" s="30"/>
      <c r="D99" s="30"/>
      <c r="E99" s="30"/>
      <c r="F99" s="30"/>
      <c r="G99" s="30"/>
      <c r="H99" s="30"/>
      <c r="I99" s="30"/>
      <c r="J99" s="30"/>
      <c r="K99" s="30"/>
      <c r="L99" s="30"/>
      <c r="M99" s="30"/>
    </row>
    <row r="100" spans="2:13" x14ac:dyDescent="0.3">
      <c r="B100" s="30"/>
      <c r="C100" s="30"/>
      <c r="D100" s="30"/>
      <c r="E100" s="30"/>
      <c r="F100" s="30"/>
      <c r="G100" s="30"/>
      <c r="H100" s="30"/>
      <c r="I100" s="30"/>
      <c r="J100" s="30"/>
      <c r="K100" s="30"/>
      <c r="L100" s="30"/>
      <c r="M100" s="30"/>
    </row>
    <row r="101" spans="2:13" x14ac:dyDescent="0.3">
      <c r="B101" s="30"/>
      <c r="C101" s="30"/>
      <c r="D101" s="30"/>
      <c r="E101" s="30"/>
      <c r="F101" s="30"/>
      <c r="G101" s="30"/>
      <c r="H101" s="30"/>
      <c r="I101" s="30"/>
      <c r="J101" s="30"/>
      <c r="K101" s="30"/>
      <c r="L101" s="30"/>
      <c r="M101" s="30"/>
    </row>
    <row r="102" spans="2:13" x14ac:dyDescent="0.3">
      <c r="B102" s="30"/>
      <c r="C102" s="30"/>
      <c r="D102" s="30"/>
      <c r="E102" s="30"/>
      <c r="F102" s="30"/>
      <c r="G102" s="30"/>
      <c r="H102" s="30"/>
      <c r="I102" s="30"/>
      <c r="J102" s="30"/>
      <c r="K102" s="30"/>
      <c r="L102" s="30"/>
      <c r="M102" s="30"/>
    </row>
    <row r="103" spans="2:13" x14ac:dyDescent="0.3">
      <c r="B103" s="30"/>
      <c r="C103" s="30"/>
      <c r="D103" s="30"/>
      <c r="E103" s="30"/>
      <c r="F103" s="30"/>
      <c r="G103" s="30"/>
      <c r="H103" s="30"/>
      <c r="I103" s="30"/>
      <c r="J103" s="30"/>
      <c r="K103" s="30"/>
      <c r="L103" s="30"/>
      <c r="M103" s="30"/>
    </row>
    <row r="104" spans="2:13" x14ac:dyDescent="0.3">
      <c r="B104" s="30"/>
      <c r="C104" s="30"/>
      <c r="D104" s="30"/>
      <c r="E104" s="30"/>
      <c r="F104" s="30"/>
      <c r="G104" s="30"/>
      <c r="H104" s="30"/>
      <c r="I104" s="30"/>
      <c r="J104" s="30"/>
      <c r="K104" s="30"/>
      <c r="L104" s="30"/>
      <c r="M104" s="30"/>
    </row>
    <row r="105" spans="2:13" x14ac:dyDescent="0.3">
      <c r="B105" s="30"/>
      <c r="C105" s="30"/>
      <c r="D105" s="30"/>
      <c r="E105" s="30"/>
      <c r="F105" s="30"/>
      <c r="G105" s="30"/>
      <c r="H105" s="30"/>
      <c r="I105" s="30"/>
      <c r="J105" s="30"/>
      <c r="K105" s="30"/>
      <c r="L105" s="30"/>
      <c r="M105" s="30"/>
    </row>
    <row r="106" spans="2:13" x14ac:dyDescent="0.3">
      <c r="B106" s="30"/>
      <c r="C106" s="30"/>
      <c r="D106" s="30"/>
      <c r="E106" s="30"/>
      <c r="F106" s="30"/>
      <c r="G106" s="30"/>
      <c r="H106" s="30"/>
      <c r="I106" s="30"/>
      <c r="J106" s="30"/>
      <c r="K106" s="30"/>
      <c r="L106" s="30"/>
      <c r="M106" s="30"/>
    </row>
    <row r="107" spans="2:13" x14ac:dyDescent="0.3">
      <c r="B107" s="30"/>
      <c r="C107" s="30"/>
      <c r="D107" s="30"/>
      <c r="E107" s="30"/>
      <c r="F107" s="30"/>
      <c r="G107" s="30"/>
      <c r="H107" s="30"/>
      <c r="I107" s="30"/>
      <c r="J107" s="30"/>
      <c r="K107" s="30"/>
      <c r="L107" s="30"/>
      <c r="M107" s="30"/>
    </row>
    <row r="108" spans="2:13" x14ac:dyDescent="0.3">
      <c r="B108" s="30"/>
      <c r="C108" s="30"/>
      <c r="D108" s="30"/>
      <c r="E108" s="30"/>
      <c r="F108" s="30"/>
      <c r="G108" s="30"/>
      <c r="H108" s="30"/>
      <c r="I108" s="30"/>
      <c r="J108" s="30"/>
      <c r="K108" s="30"/>
      <c r="L108" s="30"/>
      <c r="M108" s="30"/>
    </row>
    <row r="109" spans="2:13" x14ac:dyDescent="0.3">
      <c r="B109" s="30"/>
      <c r="C109" s="30"/>
      <c r="D109" s="30"/>
      <c r="E109" s="30"/>
      <c r="F109" s="30"/>
      <c r="G109" s="30"/>
      <c r="H109" s="30"/>
      <c r="I109" s="30"/>
      <c r="J109" s="30"/>
      <c r="K109" s="30"/>
      <c r="L109" s="30"/>
      <c r="M109" s="30"/>
    </row>
    <row r="110" spans="2:13" x14ac:dyDescent="0.3">
      <c r="B110" s="30"/>
      <c r="C110" s="30"/>
      <c r="D110" s="30"/>
      <c r="E110" s="30"/>
      <c r="F110" s="30"/>
      <c r="G110" s="30"/>
      <c r="H110" s="30"/>
      <c r="I110" s="30"/>
      <c r="J110" s="30"/>
      <c r="K110" s="30"/>
      <c r="L110" s="30"/>
      <c r="M110" s="30"/>
    </row>
    <row r="111" spans="2:13" x14ac:dyDescent="0.3">
      <c r="B111" s="30"/>
      <c r="C111" s="30"/>
      <c r="D111" s="30"/>
      <c r="E111" s="30"/>
      <c r="F111" s="30"/>
      <c r="G111" s="30"/>
      <c r="H111" s="30"/>
      <c r="I111" s="30"/>
      <c r="J111" s="30"/>
      <c r="K111" s="30"/>
      <c r="L111" s="30"/>
      <c r="M111" s="30"/>
    </row>
    <row r="112" spans="2:13" x14ac:dyDescent="0.3">
      <c r="B112" s="30"/>
      <c r="C112" s="30"/>
      <c r="D112" s="30"/>
      <c r="E112" s="30"/>
      <c r="F112" s="30"/>
      <c r="G112" s="30"/>
      <c r="H112" s="30"/>
      <c r="I112" s="30"/>
      <c r="J112" s="30"/>
      <c r="K112" s="30"/>
      <c r="L112" s="30"/>
      <c r="M112" s="30"/>
    </row>
    <row r="113" spans="2:13" x14ac:dyDescent="0.3">
      <c r="B113" s="30"/>
      <c r="C113" s="30"/>
      <c r="D113" s="30"/>
      <c r="E113" s="30"/>
      <c r="F113" s="30"/>
      <c r="G113" s="30"/>
      <c r="H113" s="30"/>
      <c r="I113" s="30"/>
      <c r="J113" s="30"/>
      <c r="K113" s="30"/>
      <c r="L113" s="30"/>
      <c r="M113" s="30"/>
    </row>
    <row r="114" spans="2:13" x14ac:dyDescent="0.3">
      <c r="B114" s="30"/>
      <c r="C114" s="30"/>
      <c r="D114" s="30"/>
      <c r="E114" s="30"/>
      <c r="F114" s="30"/>
      <c r="G114" s="30"/>
      <c r="H114" s="30"/>
      <c r="I114" s="30"/>
      <c r="J114" s="30"/>
      <c r="K114" s="30"/>
      <c r="L114" s="30"/>
      <c r="M114" s="30"/>
    </row>
    <row r="115" spans="2:13" x14ac:dyDescent="0.3">
      <c r="B115" s="30"/>
      <c r="C115" s="30"/>
      <c r="D115" s="30"/>
      <c r="E115" s="30"/>
      <c r="F115" s="30"/>
      <c r="G115" s="30"/>
      <c r="H115" s="30"/>
      <c r="I115" s="30"/>
      <c r="J115" s="30"/>
      <c r="K115" s="30"/>
      <c r="L115" s="30"/>
      <c r="M115" s="30"/>
    </row>
    <row r="116" spans="2:13" x14ac:dyDescent="0.3">
      <c r="B116" s="30"/>
      <c r="C116" s="30"/>
      <c r="D116" s="30"/>
      <c r="E116" s="30"/>
      <c r="F116" s="30"/>
      <c r="G116" s="30"/>
      <c r="H116" s="30"/>
      <c r="I116" s="30"/>
      <c r="J116" s="30"/>
      <c r="K116" s="30"/>
      <c r="L116" s="30"/>
      <c r="M116" s="30"/>
    </row>
    <row r="117" spans="2:13" x14ac:dyDescent="0.3">
      <c r="B117" s="30"/>
      <c r="C117" s="30"/>
      <c r="D117" s="30"/>
      <c r="E117" s="30"/>
      <c r="F117" s="30"/>
      <c r="G117" s="30"/>
      <c r="H117" s="30"/>
      <c r="I117" s="30"/>
      <c r="J117" s="30"/>
      <c r="K117" s="30"/>
      <c r="L117" s="30"/>
      <c r="M117" s="30"/>
    </row>
    <row r="118" spans="2:13" x14ac:dyDescent="0.3">
      <c r="B118" s="30"/>
      <c r="C118" s="30"/>
      <c r="D118" s="30"/>
      <c r="E118" s="30"/>
      <c r="F118" s="30"/>
      <c r="G118" s="30"/>
      <c r="H118" s="30"/>
      <c r="I118" s="30"/>
      <c r="J118" s="30"/>
      <c r="K118" s="30"/>
      <c r="L118" s="30"/>
      <c r="M118" s="30"/>
    </row>
    <row r="119" spans="2:13" x14ac:dyDescent="0.3">
      <c r="B119" s="30"/>
      <c r="C119" s="30"/>
      <c r="D119" s="30"/>
      <c r="E119" s="30"/>
      <c r="F119" s="30"/>
      <c r="G119" s="30"/>
      <c r="H119" s="30"/>
      <c r="I119" s="30"/>
      <c r="J119" s="30"/>
      <c r="K119" s="30"/>
      <c r="L119" s="30"/>
      <c r="M119" s="30"/>
    </row>
    <row r="120" spans="2:13" x14ac:dyDescent="0.3">
      <c r="B120" s="30"/>
      <c r="C120" s="30"/>
      <c r="D120" s="30"/>
      <c r="E120" s="30"/>
      <c r="F120" s="30"/>
      <c r="G120" s="30"/>
      <c r="H120" s="30"/>
      <c r="I120" s="30"/>
      <c r="J120" s="30"/>
      <c r="K120" s="30"/>
      <c r="L120" s="30"/>
      <c r="M120" s="30"/>
    </row>
    <row r="121" spans="2:13" x14ac:dyDescent="0.3">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H97"/>
  <sheetViews>
    <sheetView showRowColHeaders="0" zoomScaleNormal="100" workbookViewId="0">
      <selection activeCell="B9" sqref="B9:M9"/>
    </sheetView>
  </sheetViews>
  <sheetFormatPr defaultColWidth="9.109375" defaultRowHeight="14.4" x14ac:dyDescent="0.3"/>
  <cols>
    <col min="1" max="13" width="9.109375" style="152"/>
    <col min="14" max="14" width="1.6640625" style="152" customWidth="1"/>
    <col min="15" max="26" width="9.109375" style="152"/>
    <col min="27" max="27" width="2.88671875" style="152" customWidth="1"/>
    <col min="28" max="29" width="9.109375" style="152" hidden="1" customWidth="1"/>
    <col min="30" max="30" width="8.5546875" style="152" hidden="1" customWidth="1"/>
    <col min="31" max="31" width="0.44140625" style="152" customWidth="1"/>
    <col min="32" max="16384" width="9.109375" style="152"/>
  </cols>
  <sheetData>
    <row r="3" spans="1:34" ht="15.75" customHeight="1" x14ac:dyDescent="0.3">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x14ac:dyDescent="0.3">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x14ac:dyDescent="0.3">
      <c r="B5" s="146"/>
      <c r="C5" s="1"/>
      <c r="D5" s="1"/>
      <c r="E5" s="1"/>
      <c r="F5" s="1"/>
      <c r="G5" s="1"/>
      <c r="H5" s="1"/>
      <c r="I5" s="1"/>
      <c r="J5" s="1"/>
      <c r="K5" s="1"/>
      <c r="L5" s="1"/>
      <c r="M5" s="1"/>
      <c r="N5" s="124"/>
    </row>
    <row r="6" spans="1:34" ht="26.25" customHeight="1" x14ac:dyDescent="0.3">
      <c r="B6" s="241" t="s">
        <v>8</v>
      </c>
      <c r="C6" s="242"/>
      <c r="D6" s="242"/>
      <c r="E6" s="242"/>
      <c r="F6" s="242"/>
      <c r="G6" s="242"/>
      <c r="H6" s="242"/>
      <c r="I6" s="242"/>
      <c r="J6" s="242"/>
      <c r="K6" s="242"/>
      <c r="L6" s="242"/>
      <c r="M6" s="242"/>
      <c r="N6" s="124"/>
    </row>
    <row r="7" spans="1:34" ht="27.75" customHeight="1" x14ac:dyDescent="0.3">
      <c r="B7" s="245" t="s">
        <v>9</v>
      </c>
      <c r="C7" s="246"/>
      <c r="D7" s="246"/>
      <c r="E7" s="246"/>
      <c r="F7" s="246"/>
      <c r="G7" s="246"/>
      <c r="H7" s="246"/>
      <c r="I7" s="246"/>
      <c r="J7" s="246"/>
      <c r="K7" s="246"/>
      <c r="L7" s="246"/>
      <c r="M7" s="246"/>
      <c r="N7" s="124"/>
    </row>
    <row r="8" spans="1:34" ht="35.4" customHeight="1" x14ac:dyDescent="0.3">
      <c r="B8" s="245" t="s">
        <v>10</v>
      </c>
      <c r="C8" s="246"/>
      <c r="D8" s="246"/>
      <c r="E8" s="246"/>
      <c r="F8" s="246"/>
      <c r="G8" s="246"/>
      <c r="H8" s="246"/>
      <c r="I8" s="246"/>
      <c r="J8" s="246"/>
      <c r="K8" s="246"/>
      <c r="L8" s="246"/>
      <c r="M8" s="246"/>
      <c r="N8" s="124"/>
    </row>
    <row r="9" spans="1:34" ht="60" customHeight="1" x14ac:dyDescent="0.3">
      <c r="B9" s="245" t="s">
        <v>11</v>
      </c>
      <c r="C9" s="246"/>
      <c r="D9" s="246"/>
      <c r="E9" s="246"/>
      <c r="F9" s="246"/>
      <c r="G9" s="246"/>
      <c r="H9" s="246"/>
      <c r="I9" s="246"/>
      <c r="J9" s="246"/>
      <c r="K9" s="246"/>
      <c r="L9" s="246"/>
      <c r="M9" s="246"/>
      <c r="N9" s="124"/>
    </row>
    <row r="10" spans="1:34" ht="78" customHeight="1" x14ac:dyDescent="0.3">
      <c r="B10" s="245" t="s">
        <v>254</v>
      </c>
      <c r="C10" s="246"/>
      <c r="D10" s="246"/>
      <c r="E10" s="246"/>
      <c r="F10" s="246"/>
      <c r="G10" s="246"/>
      <c r="H10" s="246"/>
      <c r="I10" s="246"/>
      <c r="J10" s="246"/>
      <c r="K10" s="246"/>
      <c r="L10" s="246"/>
      <c r="M10" s="246"/>
      <c r="N10" s="124"/>
    </row>
    <row r="11" spans="1:34" ht="37.5" customHeight="1" x14ac:dyDescent="0.3">
      <c r="B11" s="245" t="s">
        <v>12</v>
      </c>
      <c r="C11" s="246"/>
      <c r="D11" s="246"/>
      <c r="E11" s="246"/>
      <c r="F11" s="246"/>
      <c r="G11" s="246"/>
      <c r="H11" s="246"/>
      <c r="I11" s="246"/>
      <c r="J11" s="246"/>
      <c r="K11" s="246"/>
      <c r="L11" s="246"/>
      <c r="M11" s="246"/>
      <c r="N11" s="124"/>
    </row>
    <row r="12" spans="1:34" ht="15" customHeight="1" thickBot="1" x14ac:dyDescent="0.35">
      <c r="B12" s="233"/>
      <c r="C12" s="234"/>
      <c r="D12" s="234"/>
      <c r="E12" s="234"/>
      <c r="F12" s="234"/>
      <c r="G12" s="234"/>
      <c r="H12" s="234"/>
      <c r="I12" s="234"/>
      <c r="J12" s="234"/>
      <c r="K12" s="234"/>
      <c r="L12" s="234"/>
      <c r="M12" s="234"/>
      <c r="N12" s="150"/>
    </row>
    <row r="13" spans="1:34" ht="15" thickTop="1" x14ac:dyDescent="0.3">
      <c r="B13" s="30"/>
      <c r="C13" s="30"/>
      <c r="D13" s="30"/>
      <c r="E13" s="30"/>
      <c r="F13" s="30"/>
      <c r="G13" s="30"/>
      <c r="H13" s="30"/>
      <c r="I13" s="30"/>
      <c r="J13" s="30"/>
      <c r="K13" s="30"/>
      <c r="L13" s="30"/>
      <c r="M13" s="30"/>
    </row>
    <row r="14" spans="1:34" x14ac:dyDescent="0.3">
      <c r="B14" s="30"/>
      <c r="C14" s="30"/>
      <c r="D14" s="30"/>
      <c r="E14" s="30"/>
      <c r="F14" s="30"/>
      <c r="G14" s="30"/>
      <c r="H14" s="30"/>
      <c r="I14" s="30"/>
      <c r="J14" s="30"/>
      <c r="K14" s="30"/>
      <c r="L14" s="30"/>
      <c r="M14" s="30"/>
    </row>
    <row r="15" spans="1:34" x14ac:dyDescent="0.3">
      <c r="B15" s="30"/>
      <c r="C15" s="30"/>
      <c r="D15" s="30"/>
      <c r="E15" s="30"/>
      <c r="F15" s="30"/>
      <c r="G15" s="30"/>
      <c r="H15" s="30"/>
      <c r="I15" s="30"/>
      <c r="J15" s="30"/>
      <c r="K15" s="30"/>
      <c r="L15" s="30"/>
      <c r="M15" s="30"/>
    </row>
    <row r="16" spans="1:34" x14ac:dyDescent="0.3">
      <c r="B16" s="30"/>
      <c r="C16" s="30"/>
      <c r="D16" s="30"/>
      <c r="E16" s="30"/>
      <c r="F16" s="30"/>
      <c r="G16" s="30"/>
      <c r="H16" s="30"/>
      <c r="I16" s="30"/>
      <c r="J16" s="30"/>
      <c r="K16" s="30"/>
      <c r="L16" s="30"/>
      <c r="M16" s="30"/>
    </row>
    <row r="17" spans="2:13" x14ac:dyDescent="0.3">
      <c r="B17" s="30"/>
      <c r="C17" s="30"/>
      <c r="D17" s="30"/>
      <c r="E17" s="30"/>
      <c r="F17" s="30"/>
      <c r="G17" s="30"/>
      <c r="H17" s="30"/>
      <c r="I17" s="30"/>
      <c r="J17" s="30"/>
      <c r="K17" s="30"/>
      <c r="L17" s="30"/>
      <c r="M17" s="30"/>
    </row>
    <row r="18" spans="2:13" x14ac:dyDescent="0.3">
      <c r="B18" s="30"/>
      <c r="C18" s="30"/>
      <c r="D18" s="30"/>
      <c r="E18" s="30"/>
      <c r="F18" s="30"/>
      <c r="G18" s="30"/>
      <c r="H18" s="30"/>
      <c r="I18" s="30"/>
      <c r="J18" s="30"/>
      <c r="K18" s="30"/>
      <c r="L18" s="30"/>
      <c r="M18" s="30"/>
    </row>
    <row r="19" spans="2:13" x14ac:dyDescent="0.3">
      <c r="B19" s="30"/>
      <c r="C19" s="30"/>
      <c r="D19" s="30"/>
      <c r="E19" s="30"/>
      <c r="F19" s="30"/>
      <c r="G19" s="30"/>
      <c r="H19" s="30"/>
      <c r="I19" s="30"/>
      <c r="J19" s="30"/>
      <c r="K19" s="30"/>
      <c r="L19" s="30"/>
      <c r="M19" s="30"/>
    </row>
    <row r="20" spans="2:13" x14ac:dyDescent="0.3">
      <c r="B20" s="30"/>
      <c r="C20" s="30"/>
      <c r="D20" s="30"/>
      <c r="E20" s="30"/>
      <c r="F20" s="30"/>
      <c r="G20" s="30"/>
      <c r="H20" s="30"/>
      <c r="I20" s="30"/>
      <c r="J20" s="30"/>
      <c r="K20" s="30"/>
      <c r="L20" s="30"/>
      <c r="M20" s="30"/>
    </row>
    <row r="21" spans="2:13" x14ac:dyDescent="0.3">
      <c r="B21" s="30"/>
      <c r="C21" s="30"/>
      <c r="D21" s="30"/>
      <c r="E21" s="30"/>
      <c r="F21" s="30"/>
      <c r="G21" s="30"/>
      <c r="H21" s="30"/>
      <c r="I21" s="30"/>
      <c r="J21" s="30"/>
      <c r="K21" s="30"/>
      <c r="L21" s="30"/>
      <c r="M21" s="30"/>
    </row>
    <row r="22" spans="2:13" x14ac:dyDescent="0.3">
      <c r="B22" s="30"/>
      <c r="C22" s="30"/>
      <c r="D22" s="30"/>
      <c r="E22" s="30"/>
      <c r="F22" s="30"/>
      <c r="G22" s="30"/>
      <c r="H22" s="30"/>
      <c r="I22" s="30"/>
      <c r="J22" s="30"/>
      <c r="K22" s="30"/>
      <c r="L22" s="30"/>
      <c r="M22" s="30"/>
    </row>
    <row r="23" spans="2:13" x14ac:dyDescent="0.3">
      <c r="B23" s="30"/>
      <c r="C23" s="30"/>
      <c r="D23" s="30"/>
      <c r="E23" s="30"/>
      <c r="F23" s="30"/>
      <c r="G23" s="30"/>
      <c r="H23" s="30"/>
      <c r="I23" s="30"/>
      <c r="J23" s="30"/>
      <c r="K23" s="30"/>
      <c r="L23" s="30"/>
      <c r="M23" s="30"/>
    </row>
    <row r="24" spans="2:13" x14ac:dyDescent="0.3">
      <c r="B24" s="30"/>
      <c r="C24" s="30"/>
      <c r="D24" s="30"/>
      <c r="E24" s="30"/>
      <c r="F24" s="30"/>
      <c r="G24" s="30"/>
      <c r="H24" s="30"/>
      <c r="I24" s="30"/>
      <c r="J24" s="30"/>
      <c r="K24" s="30"/>
      <c r="L24" s="30"/>
      <c r="M24" s="30"/>
    </row>
    <row r="25" spans="2:13" x14ac:dyDescent="0.3">
      <c r="B25" s="30"/>
      <c r="C25" s="30"/>
      <c r="D25" s="30"/>
      <c r="E25" s="30"/>
      <c r="F25" s="30"/>
      <c r="G25" s="30"/>
      <c r="H25" s="30"/>
      <c r="I25" s="30"/>
      <c r="J25" s="30"/>
      <c r="K25" s="30"/>
      <c r="L25" s="30"/>
      <c r="M25" s="30"/>
    </row>
    <row r="26" spans="2:13" x14ac:dyDescent="0.3">
      <c r="B26" s="30"/>
      <c r="C26" s="30"/>
      <c r="D26" s="30"/>
      <c r="E26" s="30"/>
      <c r="F26" s="30"/>
      <c r="G26" s="30"/>
      <c r="H26" s="30"/>
      <c r="I26" s="30"/>
      <c r="J26" s="30"/>
      <c r="K26" s="30"/>
      <c r="L26" s="30"/>
      <c r="M26" s="30"/>
    </row>
    <row r="27" spans="2:13" x14ac:dyDescent="0.3">
      <c r="B27" s="30"/>
      <c r="C27" s="30"/>
      <c r="D27" s="30"/>
      <c r="E27" s="30"/>
      <c r="F27" s="30"/>
      <c r="G27" s="30"/>
      <c r="H27" s="30"/>
      <c r="I27" s="30"/>
      <c r="J27" s="30"/>
      <c r="K27" s="30"/>
      <c r="L27" s="30"/>
      <c r="M27" s="30"/>
    </row>
    <row r="28" spans="2:13" x14ac:dyDescent="0.3">
      <c r="B28" s="30"/>
      <c r="C28" s="30"/>
      <c r="D28" s="30"/>
      <c r="E28" s="30"/>
      <c r="F28" s="30"/>
      <c r="G28" s="30"/>
      <c r="H28" s="30"/>
      <c r="I28" s="30"/>
      <c r="J28" s="30"/>
      <c r="K28" s="30"/>
      <c r="L28" s="30"/>
      <c r="M28" s="30"/>
    </row>
    <row r="29" spans="2:13" x14ac:dyDescent="0.3">
      <c r="B29" s="30"/>
      <c r="C29" s="30"/>
      <c r="D29" s="30"/>
      <c r="E29" s="30"/>
      <c r="F29" s="30"/>
      <c r="G29" s="30"/>
      <c r="H29" s="30"/>
      <c r="I29" s="30"/>
      <c r="J29" s="30"/>
      <c r="K29" s="30"/>
      <c r="L29" s="30"/>
      <c r="M29" s="30"/>
    </row>
    <row r="30" spans="2:13" x14ac:dyDescent="0.3">
      <c r="B30" s="30"/>
      <c r="C30" s="30"/>
      <c r="D30" s="30"/>
      <c r="E30" s="30"/>
      <c r="F30" s="30"/>
      <c r="G30" s="30"/>
      <c r="H30" s="30"/>
      <c r="I30" s="30"/>
      <c r="J30" s="30"/>
      <c r="K30" s="30"/>
      <c r="L30" s="30"/>
      <c r="M30" s="30"/>
    </row>
    <row r="31" spans="2:13" x14ac:dyDescent="0.3">
      <c r="B31" s="30"/>
      <c r="C31" s="30"/>
      <c r="D31" s="30"/>
      <c r="E31" s="30"/>
      <c r="F31" s="30"/>
      <c r="G31" s="30"/>
      <c r="H31" s="30"/>
      <c r="I31" s="30"/>
      <c r="J31" s="30"/>
      <c r="K31" s="30"/>
      <c r="L31" s="30"/>
      <c r="M31" s="30"/>
    </row>
    <row r="32" spans="2:13" x14ac:dyDescent="0.3">
      <c r="B32" s="30"/>
      <c r="C32" s="30"/>
      <c r="D32" s="30"/>
      <c r="E32" s="30"/>
      <c r="F32" s="30"/>
      <c r="G32" s="30"/>
      <c r="H32" s="30"/>
      <c r="I32" s="30"/>
      <c r="J32" s="30"/>
      <c r="K32" s="30"/>
      <c r="L32" s="30"/>
      <c r="M32" s="30"/>
    </row>
    <row r="33" spans="2:13" x14ac:dyDescent="0.3">
      <c r="B33" s="30"/>
      <c r="C33" s="30"/>
      <c r="D33" s="30"/>
      <c r="E33" s="30"/>
      <c r="F33" s="30"/>
      <c r="G33" s="30"/>
      <c r="H33" s="30"/>
      <c r="I33" s="30"/>
      <c r="J33" s="30"/>
      <c r="K33" s="30"/>
      <c r="L33" s="30"/>
      <c r="M33" s="30"/>
    </row>
    <row r="34" spans="2:13" x14ac:dyDescent="0.3">
      <c r="B34" s="30"/>
      <c r="C34" s="30"/>
      <c r="D34" s="30"/>
      <c r="E34" s="30"/>
      <c r="F34" s="30"/>
      <c r="G34" s="30"/>
      <c r="H34" s="30"/>
      <c r="I34" s="30"/>
      <c r="J34" s="30"/>
      <c r="K34" s="30"/>
      <c r="L34" s="30"/>
      <c r="M34" s="30"/>
    </row>
    <row r="35" spans="2:13" x14ac:dyDescent="0.3">
      <c r="B35" s="30"/>
      <c r="C35" s="30"/>
      <c r="D35" s="30"/>
      <c r="E35" s="30"/>
      <c r="F35" s="30"/>
      <c r="G35" s="30"/>
      <c r="H35" s="30"/>
      <c r="I35" s="30"/>
      <c r="J35" s="30"/>
      <c r="K35" s="30"/>
      <c r="L35" s="30"/>
      <c r="M35" s="30"/>
    </row>
    <row r="36" spans="2:13" x14ac:dyDescent="0.3">
      <c r="B36" s="30"/>
      <c r="C36" s="30"/>
      <c r="D36" s="30"/>
      <c r="E36" s="30"/>
      <c r="F36" s="30"/>
      <c r="G36" s="30"/>
      <c r="H36" s="30"/>
      <c r="I36" s="30"/>
      <c r="J36" s="30"/>
      <c r="K36" s="30"/>
      <c r="L36" s="30"/>
      <c r="M36" s="30"/>
    </row>
    <row r="37" spans="2:13" x14ac:dyDescent="0.3">
      <c r="B37" s="30"/>
      <c r="C37" s="30"/>
      <c r="D37" s="30"/>
      <c r="E37" s="30"/>
      <c r="F37" s="30"/>
      <c r="G37" s="30"/>
      <c r="H37" s="30"/>
      <c r="I37" s="30"/>
      <c r="J37" s="30"/>
      <c r="K37" s="30"/>
      <c r="L37" s="30"/>
      <c r="M37" s="30"/>
    </row>
    <row r="38" spans="2:13" x14ac:dyDescent="0.3">
      <c r="B38" s="30"/>
      <c r="C38" s="30"/>
      <c r="D38" s="30"/>
      <c r="E38" s="30"/>
      <c r="F38" s="30"/>
      <c r="G38" s="30"/>
      <c r="H38" s="30"/>
      <c r="I38" s="30"/>
      <c r="J38" s="30"/>
      <c r="K38" s="30"/>
      <c r="L38" s="30"/>
      <c r="M38" s="30"/>
    </row>
    <row r="39" spans="2:13" x14ac:dyDescent="0.3">
      <c r="B39" s="30"/>
      <c r="C39" s="30"/>
      <c r="D39" s="30"/>
      <c r="E39" s="30"/>
      <c r="F39" s="30"/>
      <c r="G39" s="30"/>
      <c r="H39" s="30"/>
      <c r="I39" s="30"/>
      <c r="J39" s="30"/>
      <c r="K39" s="30"/>
      <c r="L39" s="30"/>
      <c r="M39" s="30"/>
    </row>
    <row r="40" spans="2:13" x14ac:dyDescent="0.3">
      <c r="B40" s="30"/>
      <c r="C40" s="30"/>
      <c r="D40" s="30"/>
      <c r="E40" s="30"/>
      <c r="F40" s="30"/>
      <c r="G40" s="30"/>
      <c r="H40" s="30"/>
      <c r="I40" s="30"/>
      <c r="J40" s="30"/>
      <c r="K40" s="30"/>
      <c r="L40" s="30"/>
      <c r="M40" s="30"/>
    </row>
    <row r="41" spans="2:13" x14ac:dyDescent="0.3">
      <c r="B41" s="30"/>
      <c r="C41" s="30"/>
      <c r="D41" s="30"/>
      <c r="E41" s="30"/>
      <c r="F41" s="30"/>
      <c r="G41" s="30"/>
      <c r="H41" s="30"/>
      <c r="I41" s="30"/>
      <c r="J41" s="30"/>
      <c r="K41" s="30"/>
      <c r="L41" s="30"/>
      <c r="M41" s="30"/>
    </row>
    <row r="42" spans="2:13" x14ac:dyDescent="0.3">
      <c r="B42" s="30"/>
      <c r="C42" s="30"/>
      <c r="D42" s="30"/>
      <c r="E42" s="30"/>
      <c r="F42" s="30"/>
      <c r="G42" s="30"/>
      <c r="H42" s="30"/>
      <c r="I42" s="30"/>
      <c r="J42" s="30"/>
      <c r="K42" s="30"/>
      <c r="L42" s="30"/>
      <c r="M42" s="30"/>
    </row>
    <row r="43" spans="2:13" x14ac:dyDescent="0.3">
      <c r="B43" s="30"/>
      <c r="C43" s="30"/>
      <c r="D43" s="30"/>
      <c r="E43" s="30"/>
      <c r="F43" s="30"/>
      <c r="G43" s="30"/>
      <c r="H43" s="30"/>
      <c r="I43" s="30"/>
      <c r="J43" s="30"/>
      <c r="K43" s="30"/>
      <c r="L43" s="30"/>
      <c r="M43" s="30"/>
    </row>
    <row r="44" spans="2:13" x14ac:dyDescent="0.3">
      <c r="B44" s="30"/>
      <c r="C44" s="30"/>
      <c r="D44" s="30"/>
      <c r="E44" s="30"/>
      <c r="F44" s="30"/>
      <c r="G44" s="30"/>
      <c r="H44" s="30"/>
      <c r="I44" s="30"/>
      <c r="J44" s="30"/>
      <c r="K44" s="30"/>
      <c r="L44" s="30"/>
      <c r="M44" s="30"/>
    </row>
    <row r="45" spans="2:13" x14ac:dyDescent="0.3">
      <c r="B45" s="30"/>
      <c r="C45" s="30"/>
      <c r="D45" s="30"/>
      <c r="E45" s="30"/>
      <c r="F45" s="30"/>
      <c r="G45" s="30"/>
      <c r="H45" s="30"/>
      <c r="I45" s="30"/>
      <c r="J45" s="30"/>
      <c r="K45" s="30"/>
      <c r="L45" s="30"/>
      <c r="M45" s="30"/>
    </row>
    <row r="46" spans="2:13" x14ac:dyDescent="0.3">
      <c r="B46" s="30"/>
      <c r="C46" s="30"/>
      <c r="D46" s="30"/>
      <c r="E46" s="30"/>
      <c r="F46" s="30"/>
      <c r="G46" s="30"/>
      <c r="H46" s="30"/>
      <c r="I46" s="30"/>
      <c r="J46" s="30"/>
      <c r="K46" s="30"/>
      <c r="L46" s="30"/>
      <c r="M46" s="30"/>
    </row>
    <row r="47" spans="2:13" x14ac:dyDescent="0.3">
      <c r="B47" s="30"/>
      <c r="C47" s="30"/>
      <c r="D47" s="30"/>
      <c r="E47" s="30"/>
      <c r="F47" s="30"/>
      <c r="G47" s="30"/>
      <c r="H47" s="30"/>
      <c r="I47" s="30"/>
      <c r="J47" s="30"/>
      <c r="K47" s="30"/>
      <c r="L47" s="30"/>
      <c r="M47" s="30"/>
    </row>
    <row r="48" spans="2:13" x14ac:dyDescent="0.3">
      <c r="B48" s="30"/>
      <c r="C48" s="30"/>
      <c r="D48" s="30"/>
      <c r="E48" s="30"/>
      <c r="F48" s="30"/>
      <c r="G48" s="30"/>
      <c r="H48" s="30"/>
      <c r="I48" s="30"/>
      <c r="J48" s="30"/>
      <c r="K48" s="30"/>
      <c r="L48" s="30"/>
      <c r="M48" s="30"/>
    </row>
    <row r="49" spans="2:13" x14ac:dyDescent="0.3">
      <c r="B49" s="30"/>
      <c r="C49" s="30"/>
      <c r="D49" s="30"/>
      <c r="E49" s="30"/>
      <c r="F49" s="30"/>
      <c r="G49" s="30"/>
      <c r="H49" s="30"/>
      <c r="I49" s="30"/>
      <c r="J49" s="30"/>
      <c r="K49" s="30"/>
      <c r="L49" s="30"/>
      <c r="M49" s="30"/>
    </row>
    <row r="50" spans="2:13" x14ac:dyDescent="0.3">
      <c r="B50" s="30"/>
      <c r="C50" s="30"/>
      <c r="D50" s="30"/>
      <c r="E50" s="30"/>
      <c r="F50" s="30"/>
      <c r="G50" s="30"/>
      <c r="H50" s="30"/>
      <c r="I50" s="30"/>
      <c r="J50" s="30"/>
      <c r="K50" s="30"/>
      <c r="L50" s="30"/>
      <c r="M50" s="30"/>
    </row>
    <row r="51" spans="2:13" x14ac:dyDescent="0.3">
      <c r="B51" s="30"/>
      <c r="C51" s="30"/>
      <c r="D51" s="30"/>
      <c r="E51" s="30"/>
      <c r="F51" s="30"/>
      <c r="G51" s="30"/>
      <c r="H51" s="30"/>
      <c r="I51" s="30"/>
      <c r="J51" s="30"/>
      <c r="K51" s="30"/>
      <c r="L51" s="30"/>
      <c r="M51" s="30"/>
    </row>
    <row r="52" spans="2:13" x14ac:dyDescent="0.3">
      <c r="B52" s="30"/>
      <c r="C52" s="30"/>
      <c r="D52" s="30"/>
      <c r="E52" s="30"/>
      <c r="F52" s="30"/>
      <c r="G52" s="30"/>
      <c r="H52" s="30"/>
      <c r="I52" s="30"/>
      <c r="J52" s="30"/>
      <c r="K52" s="30"/>
      <c r="L52" s="30"/>
      <c r="M52" s="30"/>
    </row>
    <row r="53" spans="2:13" x14ac:dyDescent="0.3">
      <c r="B53" s="30"/>
      <c r="C53" s="30"/>
      <c r="D53" s="30"/>
      <c r="E53" s="30"/>
      <c r="F53" s="30"/>
      <c r="G53" s="30"/>
      <c r="H53" s="30"/>
      <c r="I53" s="30"/>
      <c r="J53" s="30"/>
      <c r="K53" s="30"/>
      <c r="L53" s="30"/>
      <c r="M53" s="30"/>
    </row>
    <row r="54" spans="2:13" x14ac:dyDescent="0.3">
      <c r="B54" s="30"/>
      <c r="C54" s="30"/>
      <c r="D54" s="30"/>
      <c r="E54" s="30"/>
      <c r="F54" s="30"/>
      <c r="G54" s="30"/>
      <c r="H54" s="30"/>
      <c r="I54" s="30"/>
      <c r="J54" s="30"/>
      <c r="K54" s="30"/>
      <c r="L54" s="30"/>
      <c r="M54" s="30"/>
    </row>
    <row r="55" spans="2:13" x14ac:dyDescent="0.3">
      <c r="B55" s="30"/>
      <c r="C55" s="30"/>
      <c r="D55" s="30"/>
      <c r="E55" s="30"/>
      <c r="F55" s="30"/>
      <c r="G55" s="30"/>
      <c r="H55" s="30"/>
      <c r="I55" s="30"/>
      <c r="J55" s="30"/>
      <c r="K55" s="30"/>
      <c r="L55" s="30"/>
      <c r="M55" s="30"/>
    </row>
    <row r="56" spans="2:13" x14ac:dyDescent="0.3">
      <c r="B56" s="30"/>
      <c r="C56" s="30"/>
      <c r="D56" s="30"/>
      <c r="E56" s="30"/>
      <c r="F56" s="30"/>
      <c r="G56" s="30"/>
      <c r="H56" s="30"/>
      <c r="I56" s="30"/>
      <c r="J56" s="30"/>
      <c r="K56" s="30"/>
      <c r="L56" s="30"/>
      <c r="M56" s="30"/>
    </row>
    <row r="57" spans="2:13" x14ac:dyDescent="0.3">
      <c r="B57" s="30"/>
      <c r="C57" s="30"/>
      <c r="D57" s="30"/>
      <c r="E57" s="30"/>
      <c r="F57" s="30"/>
      <c r="G57" s="30"/>
      <c r="H57" s="30"/>
      <c r="I57" s="30"/>
      <c r="J57" s="30"/>
      <c r="K57" s="30"/>
      <c r="L57" s="30"/>
      <c r="M57" s="30"/>
    </row>
    <row r="58" spans="2:13" x14ac:dyDescent="0.3">
      <c r="B58" s="30"/>
      <c r="C58" s="30"/>
      <c r="D58" s="30"/>
      <c r="E58" s="30"/>
      <c r="F58" s="30"/>
      <c r="G58" s="30"/>
      <c r="H58" s="30"/>
      <c r="I58" s="30"/>
      <c r="J58" s="30"/>
      <c r="K58" s="30"/>
      <c r="L58" s="30"/>
      <c r="M58" s="30"/>
    </row>
    <row r="59" spans="2:13" x14ac:dyDescent="0.3">
      <c r="B59" s="30"/>
      <c r="C59" s="30"/>
      <c r="D59" s="30"/>
      <c r="E59" s="30"/>
      <c r="F59" s="30"/>
      <c r="G59" s="30"/>
      <c r="H59" s="30"/>
      <c r="I59" s="30"/>
      <c r="J59" s="30"/>
      <c r="K59" s="30"/>
      <c r="L59" s="30"/>
      <c r="M59" s="30"/>
    </row>
    <row r="60" spans="2:13" x14ac:dyDescent="0.3">
      <c r="B60" s="30"/>
      <c r="C60" s="30"/>
      <c r="D60" s="30"/>
      <c r="E60" s="30"/>
      <c r="F60" s="30"/>
      <c r="G60" s="30"/>
      <c r="H60" s="30"/>
      <c r="I60" s="30"/>
      <c r="J60" s="30"/>
      <c r="K60" s="30"/>
      <c r="L60" s="30"/>
      <c r="M60" s="30"/>
    </row>
    <row r="61" spans="2:13" x14ac:dyDescent="0.3">
      <c r="B61" s="30"/>
      <c r="C61" s="30"/>
      <c r="D61" s="30"/>
      <c r="E61" s="30"/>
      <c r="F61" s="30"/>
      <c r="G61" s="30"/>
      <c r="H61" s="30"/>
      <c r="I61" s="30"/>
      <c r="J61" s="30"/>
      <c r="K61" s="30"/>
      <c r="L61" s="30"/>
      <c r="M61" s="30"/>
    </row>
    <row r="62" spans="2:13" x14ac:dyDescent="0.3">
      <c r="B62" s="30"/>
      <c r="C62" s="30"/>
      <c r="D62" s="30"/>
      <c r="E62" s="30"/>
      <c r="F62" s="30"/>
      <c r="G62" s="30"/>
      <c r="H62" s="30"/>
      <c r="I62" s="30"/>
      <c r="J62" s="30"/>
      <c r="K62" s="30"/>
      <c r="L62" s="30"/>
      <c r="M62" s="30"/>
    </row>
    <row r="63" spans="2:13" x14ac:dyDescent="0.3">
      <c r="B63" s="30"/>
      <c r="C63" s="30"/>
      <c r="D63" s="30"/>
      <c r="E63" s="30"/>
      <c r="F63" s="30"/>
      <c r="G63" s="30"/>
      <c r="H63" s="30"/>
      <c r="I63" s="30"/>
      <c r="J63" s="30"/>
      <c r="K63" s="30"/>
      <c r="L63" s="30"/>
      <c r="M63" s="30"/>
    </row>
    <row r="64" spans="2:13" x14ac:dyDescent="0.3">
      <c r="B64" s="30"/>
      <c r="C64" s="30"/>
      <c r="D64" s="30"/>
      <c r="E64" s="30"/>
      <c r="F64" s="30"/>
      <c r="G64" s="30"/>
      <c r="H64" s="30"/>
      <c r="I64" s="30"/>
      <c r="J64" s="30"/>
      <c r="K64" s="30"/>
      <c r="L64" s="30"/>
      <c r="M64" s="30"/>
    </row>
    <row r="65" spans="2:13" x14ac:dyDescent="0.3">
      <c r="B65" s="30"/>
      <c r="C65" s="30"/>
      <c r="D65" s="30"/>
      <c r="E65" s="30"/>
      <c r="F65" s="30"/>
      <c r="G65" s="30"/>
      <c r="H65" s="30"/>
      <c r="I65" s="30"/>
      <c r="J65" s="30"/>
      <c r="K65" s="30"/>
      <c r="L65" s="30"/>
      <c r="M65" s="30"/>
    </row>
    <row r="66" spans="2:13" x14ac:dyDescent="0.3">
      <c r="B66" s="30"/>
      <c r="C66" s="30"/>
      <c r="D66" s="30"/>
      <c r="E66" s="30"/>
      <c r="F66" s="30"/>
      <c r="G66" s="30"/>
      <c r="H66" s="30"/>
      <c r="I66" s="30"/>
      <c r="J66" s="30"/>
      <c r="K66" s="30"/>
      <c r="L66" s="30"/>
      <c r="M66" s="30"/>
    </row>
    <row r="67" spans="2:13" x14ac:dyDescent="0.3">
      <c r="B67" s="30"/>
      <c r="C67" s="30"/>
      <c r="D67" s="30"/>
      <c r="E67" s="30"/>
      <c r="F67" s="30"/>
      <c r="G67" s="30"/>
      <c r="H67" s="30"/>
      <c r="I67" s="30"/>
      <c r="J67" s="30"/>
      <c r="K67" s="30"/>
      <c r="L67" s="30"/>
      <c r="M67" s="30"/>
    </row>
    <row r="68" spans="2:13" x14ac:dyDescent="0.3">
      <c r="B68" s="30"/>
      <c r="C68" s="30"/>
      <c r="D68" s="30"/>
      <c r="E68" s="30"/>
      <c r="F68" s="30"/>
      <c r="G68" s="30"/>
      <c r="H68" s="30"/>
      <c r="I68" s="30"/>
      <c r="J68" s="30"/>
      <c r="K68" s="30"/>
      <c r="L68" s="30"/>
      <c r="M68" s="30"/>
    </row>
    <row r="69" spans="2:13" x14ac:dyDescent="0.3">
      <c r="B69" s="30"/>
      <c r="C69" s="30"/>
      <c r="D69" s="30"/>
      <c r="E69" s="30"/>
      <c r="F69" s="30"/>
      <c r="G69" s="30"/>
      <c r="H69" s="30"/>
      <c r="I69" s="30"/>
      <c r="J69" s="30"/>
      <c r="K69" s="30"/>
      <c r="L69" s="30"/>
      <c r="M69" s="30"/>
    </row>
    <row r="70" spans="2:13" x14ac:dyDescent="0.3">
      <c r="B70" s="30"/>
      <c r="C70" s="30"/>
      <c r="D70" s="30"/>
      <c r="E70" s="30"/>
      <c r="F70" s="30"/>
      <c r="G70" s="30"/>
      <c r="H70" s="30"/>
      <c r="I70" s="30"/>
      <c r="J70" s="30"/>
      <c r="K70" s="30"/>
      <c r="L70" s="30"/>
      <c r="M70" s="30"/>
    </row>
    <row r="71" spans="2:13" x14ac:dyDescent="0.3">
      <c r="B71" s="30"/>
      <c r="C71" s="30"/>
      <c r="D71" s="30"/>
      <c r="E71" s="30"/>
      <c r="F71" s="30"/>
      <c r="G71" s="30"/>
      <c r="H71" s="30"/>
      <c r="I71" s="30"/>
      <c r="J71" s="30"/>
      <c r="K71" s="30"/>
      <c r="L71" s="30"/>
      <c r="M71" s="30"/>
    </row>
    <row r="72" spans="2:13" x14ac:dyDescent="0.3">
      <c r="B72" s="30"/>
      <c r="C72" s="30"/>
      <c r="D72" s="30"/>
      <c r="E72" s="30"/>
      <c r="F72" s="30"/>
      <c r="G72" s="30"/>
      <c r="H72" s="30"/>
      <c r="I72" s="30"/>
      <c r="J72" s="30"/>
      <c r="K72" s="30"/>
      <c r="L72" s="30"/>
      <c r="M72" s="30"/>
    </row>
    <row r="73" spans="2:13" x14ac:dyDescent="0.3">
      <c r="B73" s="30"/>
      <c r="C73" s="30"/>
      <c r="D73" s="30"/>
      <c r="E73" s="30"/>
      <c r="F73" s="30"/>
      <c r="G73" s="30"/>
      <c r="H73" s="30"/>
      <c r="I73" s="30"/>
      <c r="J73" s="30"/>
      <c r="K73" s="30"/>
      <c r="L73" s="30"/>
      <c r="M73" s="30"/>
    </row>
    <row r="74" spans="2:13" x14ac:dyDescent="0.3">
      <c r="B74" s="30"/>
      <c r="C74" s="30"/>
      <c r="D74" s="30"/>
      <c r="E74" s="30"/>
      <c r="F74" s="30"/>
      <c r="G74" s="30"/>
      <c r="H74" s="30"/>
      <c r="I74" s="30"/>
      <c r="J74" s="30"/>
      <c r="K74" s="30"/>
      <c r="L74" s="30"/>
      <c r="M74" s="30"/>
    </row>
    <row r="75" spans="2:13" x14ac:dyDescent="0.3">
      <c r="B75" s="30"/>
      <c r="C75" s="30"/>
      <c r="D75" s="30"/>
      <c r="E75" s="30"/>
      <c r="F75" s="30"/>
      <c r="G75" s="30"/>
      <c r="H75" s="30"/>
      <c r="I75" s="30"/>
      <c r="J75" s="30"/>
      <c r="K75" s="30"/>
      <c r="L75" s="30"/>
      <c r="M75" s="30"/>
    </row>
    <row r="76" spans="2:13" x14ac:dyDescent="0.3">
      <c r="B76" s="30"/>
      <c r="C76" s="30"/>
      <c r="D76" s="30"/>
      <c r="E76" s="30"/>
      <c r="F76" s="30"/>
      <c r="G76" s="30"/>
      <c r="H76" s="30"/>
      <c r="I76" s="30"/>
      <c r="J76" s="30"/>
      <c r="K76" s="30"/>
      <c r="L76" s="30"/>
      <c r="M76" s="30"/>
    </row>
    <row r="77" spans="2:13" x14ac:dyDescent="0.3">
      <c r="B77" s="30"/>
      <c r="C77" s="30"/>
      <c r="D77" s="30"/>
      <c r="E77" s="30"/>
      <c r="F77" s="30"/>
      <c r="G77" s="30"/>
      <c r="H77" s="30"/>
      <c r="I77" s="30"/>
      <c r="J77" s="30"/>
      <c r="K77" s="30"/>
      <c r="L77" s="30"/>
      <c r="M77" s="30"/>
    </row>
    <row r="78" spans="2:13" x14ac:dyDescent="0.3">
      <c r="B78" s="30"/>
      <c r="C78" s="30"/>
      <c r="D78" s="30"/>
      <c r="E78" s="30"/>
      <c r="F78" s="30"/>
      <c r="G78" s="30"/>
      <c r="H78" s="30"/>
      <c r="I78" s="30"/>
      <c r="J78" s="30"/>
      <c r="K78" s="30"/>
      <c r="L78" s="30"/>
      <c r="M78" s="30"/>
    </row>
    <row r="79" spans="2:13" x14ac:dyDescent="0.3">
      <c r="B79" s="30"/>
      <c r="C79" s="30"/>
      <c r="D79" s="30"/>
      <c r="E79" s="30"/>
      <c r="F79" s="30"/>
      <c r="G79" s="30"/>
      <c r="H79" s="30"/>
      <c r="I79" s="30"/>
      <c r="J79" s="30"/>
      <c r="K79" s="30"/>
      <c r="L79" s="30"/>
      <c r="M79" s="30"/>
    </row>
    <row r="80" spans="2:13" x14ac:dyDescent="0.3">
      <c r="B80" s="30"/>
      <c r="C80" s="30"/>
      <c r="D80" s="30"/>
      <c r="E80" s="30"/>
      <c r="F80" s="30"/>
      <c r="G80" s="30"/>
      <c r="H80" s="30"/>
      <c r="I80" s="30"/>
      <c r="J80" s="30"/>
      <c r="K80" s="30"/>
      <c r="L80" s="30"/>
      <c r="M80" s="30"/>
    </row>
    <row r="81" spans="2:13" x14ac:dyDescent="0.3">
      <c r="B81" s="30"/>
      <c r="C81" s="30"/>
      <c r="D81" s="30"/>
      <c r="E81" s="30"/>
      <c r="F81" s="30"/>
      <c r="G81" s="30"/>
      <c r="H81" s="30"/>
      <c r="I81" s="30"/>
      <c r="J81" s="30"/>
      <c r="K81" s="30"/>
      <c r="L81" s="30"/>
      <c r="M81" s="30"/>
    </row>
    <row r="82" spans="2:13" x14ac:dyDescent="0.3">
      <c r="B82" s="30"/>
      <c r="C82" s="30"/>
      <c r="D82" s="30"/>
      <c r="E82" s="30"/>
      <c r="F82" s="30"/>
      <c r="G82" s="30"/>
      <c r="H82" s="30"/>
      <c r="I82" s="30"/>
      <c r="J82" s="30"/>
      <c r="K82" s="30"/>
      <c r="L82" s="30"/>
      <c r="M82" s="30"/>
    </row>
    <row r="83" spans="2:13" x14ac:dyDescent="0.3">
      <c r="B83" s="30"/>
      <c r="C83" s="30"/>
      <c r="D83" s="30"/>
      <c r="E83" s="30"/>
      <c r="F83" s="30"/>
      <c r="G83" s="30"/>
      <c r="H83" s="30"/>
      <c r="I83" s="30"/>
      <c r="J83" s="30"/>
      <c r="K83" s="30"/>
      <c r="L83" s="30"/>
      <c r="M83" s="30"/>
    </row>
    <row r="84" spans="2:13" x14ac:dyDescent="0.3">
      <c r="B84" s="30"/>
      <c r="C84" s="30"/>
      <c r="D84" s="30"/>
      <c r="E84" s="30"/>
      <c r="F84" s="30"/>
      <c r="G84" s="30"/>
      <c r="H84" s="30"/>
      <c r="I84" s="30"/>
      <c r="J84" s="30"/>
      <c r="K84" s="30"/>
      <c r="L84" s="30"/>
      <c r="M84" s="30"/>
    </row>
    <row r="85" spans="2:13" x14ac:dyDescent="0.3">
      <c r="B85" s="30"/>
      <c r="C85" s="30"/>
      <c r="D85" s="30"/>
      <c r="E85" s="30"/>
      <c r="F85" s="30"/>
      <c r="G85" s="30"/>
      <c r="H85" s="30"/>
      <c r="I85" s="30"/>
      <c r="J85" s="30"/>
      <c r="K85" s="30"/>
      <c r="L85" s="30"/>
      <c r="M85" s="30"/>
    </row>
    <row r="86" spans="2:13" x14ac:dyDescent="0.3">
      <c r="B86" s="30"/>
      <c r="C86" s="30"/>
      <c r="D86" s="30"/>
      <c r="E86" s="30"/>
      <c r="F86" s="30"/>
      <c r="G86" s="30"/>
      <c r="H86" s="30"/>
      <c r="I86" s="30"/>
      <c r="J86" s="30"/>
      <c r="K86" s="30"/>
      <c r="L86" s="30"/>
      <c r="M86" s="30"/>
    </row>
    <row r="87" spans="2:13" x14ac:dyDescent="0.3">
      <c r="B87" s="30"/>
      <c r="C87" s="30"/>
      <c r="D87" s="30"/>
      <c r="E87" s="30"/>
      <c r="F87" s="30"/>
      <c r="G87" s="30"/>
      <c r="H87" s="30"/>
      <c r="I87" s="30"/>
      <c r="J87" s="30"/>
      <c r="K87" s="30"/>
      <c r="L87" s="30"/>
      <c r="M87" s="30"/>
    </row>
    <row r="88" spans="2:13" x14ac:dyDescent="0.3">
      <c r="B88" s="30"/>
      <c r="C88" s="30"/>
      <c r="D88" s="30"/>
      <c r="E88" s="30"/>
      <c r="F88" s="30"/>
      <c r="G88" s="30"/>
      <c r="H88" s="30"/>
      <c r="I88" s="30"/>
      <c r="J88" s="30"/>
      <c r="K88" s="30"/>
      <c r="L88" s="30"/>
      <c r="M88" s="30"/>
    </row>
    <row r="89" spans="2:13" x14ac:dyDescent="0.3">
      <c r="B89" s="30"/>
      <c r="C89" s="30"/>
      <c r="D89" s="30"/>
      <c r="E89" s="30"/>
      <c r="F89" s="30"/>
      <c r="G89" s="30"/>
      <c r="H89" s="30"/>
      <c r="I89" s="30"/>
      <c r="J89" s="30"/>
      <c r="K89" s="30"/>
      <c r="L89" s="30"/>
      <c r="M89" s="30"/>
    </row>
    <row r="90" spans="2:13" x14ac:dyDescent="0.3">
      <c r="B90" s="30"/>
      <c r="C90" s="30"/>
      <c r="D90" s="30"/>
      <c r="E90" s="30"/>
      <c r="F90" s="30"/>
      <c r="G90" s="30"/>
      <c r="H90" s="30"/>
      <c r="I90" s="30"/>
      <c r="J90" s="30"/>
      <c r="K90" s="30"/>
      <c r="L90" s="30"/>
      <c r="M90" s="30"/>
    </row>
    <row r="91" spans="2:13" x14ac:dyDescent="0.3">
      <c r="B91" s="30"/>
      <c r="C91" s="30"/>
      <c r="D91" s="30"/>
      <c r="E91" s="30"/>
      <c r="F91" s="30"/>
      <c r="G91" s="30"/>
      <c r="H91" s="30"/>
      <c r="I91" s="30"/>
      <c r="J91" s="30"/>
      <c r="K91" s="30"/>
      <c r="L91" s="30"/>
      <c r="M91" s="30"/>
    </row>
    <row r="92" spans="2:13" x14ac:dyDescent="0.3">
      <c r="B92" s="30"/>
      <c r="C92" s="30"/>
      <c r="D92" s="30"/>
      <c r="E92" s="30"/>
      <c r="F92" s="30"/>
      <c r="G92" s="30"/>
      <c r="H92" s="30"/>
      <c r="I92" s="30"/>
      <c r="J92" s="30"/>
      <c r="K92" s="30"/>
      <c r="L92" s="30"/>
      <c r="M92" s="30"/>
    </row>
    <row r="93" spans="2:13" x14ac:dyDescent="0.3">
      <c r="B93" s="30"/>
      <c r="C93" s="30"/>
      <c r="D93" s="30"/>
      <c r="E93" s="30"/>
      <c r="F93" s="30"/>
      <c r="G93" s="30"/>
      <c r="H93" s="30"/>
      <c r="I93" s="30"/>
      <c r="J93" s="30"/>
      <c r="K93" s="30"/>
      <c r="L93" s="30"/>
      <c r="M93" s="30"/>
    </row>
    <row r="94" spans="2:13" x14ac:dyDescent="0.3">
      <c r="B94" s="30"/>
      <c r="C94" s="30"/>
      <c r="D94" s="30"/>
      <c r="E94" s="30"/>
      <c r="F94" s="30"/>
      <c r="G94" s="30"/>
      <c r="H94" s="30"/>
      <c r="I94" s="30"/>
      <c r="J94" s="30"/>
      <c r="K94" s="30"/>
      <c r="L94" s="30"/>
      <c r="M94" s="30"/>
    </row>
    <row r="95" spans="2:13" x14ac:dyDescent="0.3">
      <c r="B95" s="30"/>
      <c r="C95" s="30"/>
      <c r="D95" s="30"/>
      <c r="E95" s="30"/>
      <c r="F95" s="30"/>
      <c r="G95" s="30"/>
      <c r="H95" s="30"/>
      <c r="I95" s="30"/>
      <c r="J95" s="30"/>
      <c r="K95" s="30"/>
      <c r="L95" s="30"/>
      <c r="M95" s="30"/>
    </row>
    <row r="96" spans="2:13" x14ac:dyDescent="0.3">
      <c r="B96" s="30"/>
      <c r="C96" s="30"/>
      <c r="D96" s="30"/>
      <c r="E96" s="30"/>
      <c r="F96" s="30"/>
      <c r="G96" s="30"/>
      <c r="H96" s="30"/>
      <c r="I96" s="30"/>
      <c r="J96" s="30"/>
      <c r="K96" s="30"/>
      <c r="L96" s="30"/>
      <c r="M96" s="30"/>
    </row>
    <row r="97" spans="2:13" x14ac:dyDescent="0.3">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134"/>
  <sheetViews>
    <sheetView showRowColHeaders="0" topLeftCell="A49" zoomScaleNormal="100" workbookViewId="0">
      <selection activeCell="B50" sqref="B50:M50"/>
    </sheetView>
  </sheetViews>
  <sheetFormatPr defaultColWidth="9.109375" defaultRowHeight="14.4" x14ac:dyDescent="0.3"/>
  <cols>
    <col min="1" max="2" width="9.109375" style="152"/>
    <col min="3" max="3" width="10.88671875" style="152" customWidth="1"/>
    <col min="4" max="12" width="9.109375" style="152"/>
    <col min="13" max="13" width="11.109375" style="152" customWidth="1"/>
    <col min="14" max="14" width="2" style="152" customWidth="1"/>
    <col min="15" max="16384" width="9.109375" style="152"/>
  </cols>
  <sheetData>
    <row r="3" spans="1:14" ht="12.75" customHeight="1" x14ac:dyDescent="0.3">
      <c r="B3" s="238" t="s">
        <v>13</v>
      </c>
      <c r="C3" s="239"/>
      <c r="D3" s="239"/>
      <c r="E3" s="239"/>
      <c r="F3" s="239"/>
      <c r="G3" s="239"/>
      <c r="H3" s="239"/>
      <c r="I3" s="239"/>
      <c r="J3" s="239"/>
      <c r="K3" s="239"/>
      <c r="L3" s="239"/>
      <c r="M3" s="239"/>
      <c r="N3" s="240"/>
    </row>
    <row r="4" spans="1:14" ht="9.75" customHeight="1" x14ac:dyDescent="0.3">
      <c r="B4" s="238"/>
      <c r="C4" s="239"/>
      <c r="D4" s="239"/>
      <c r="E4" s="239"/>
      <c r="F4" s="239"/>
      <c r="G4" s="239"/>
      <c r="H4" s="239"/>
      <c r="I4" s="239"/>
      <c r="J4" s="239"/>
      <c r="K4" s="239"/>
      <c r="L4" s="239"/>
      <c r="M4" s="239"/>
      <c r="N4" s="240"/>
    </row>
    <row r="5" spans="1:14" ht="15.75" customHeight="1" thickBot="1" x14ac:dyDescent="0.35">
      <c r="B5" s="238"/>
      <c r="C5" s="239"/>
      <c r="D5" s="239"/>
      <c r="E5" s="239"/>
      <c r="F5" s="239"/>
      <c r="G5" s="239"/>
      <c r="H5" s="239"/>
      <c r="I5" s="239"/>
      <c r="J5" s="239"/>
      <c r="K5" s="239"/>
      <c r="L5" s="239"/>
      <c r="M5" s="239"/>
      <c r="N5" s="240"/>
    </row>
    <row r="6" spans="1:14" ht="15" thickTop="1" x14ac:dyDescent="0.3">
      <c r="B6" s="125"/>
      <c r="C6" s="126"/>
      <c r="D6" s="126"/>
      <c r="E6" s="126"/>
      <c r="F6" s="126"/>
      <c r="G6" s="126"/>
      <c r="H6" s="126"/>
      <c r="I6" s="126"/>
      <c r="J6" s="126"/>
      <c r="K6" s="126"/>
      <c r="L6" s="126"/>
      <c r="M6" s="126"/>
      <c r="N6" s="151"/>
    </row>
    <row r="7" spans="1:14" x14ac:dyDescent="0.3">
      <c r="A7" s="153"/>
      <c r="B7" s="251" t="s">
        <v>14</v>
      </c>
      <c r="C7" s="252"/>
      <c r="D7" s="252"/>
      <c r="E7" s="252"/>
      <c r="F7" s="252"/>
      <c r="G7" s="252"/>
      <c r="H7" s="252"/>
      <c r="I7" s="252"/>
      <c r="J7" s="252"/>
      <c r="K7" s="252"/>
      <c r="L7" s="252"/>
      <c r="M7" s="252"/>
      <c r="N7" s="124"/>
    </row>
    <row r="8" spans="1:14" x14ac:dyDescent="0.3">
      <c r="B8" s="128"/>
      <c r="C8" s="127"/>
      <c r="D8" s="127"/>
      <c r="E8" s="127"/>
      <c r="F8" s="127"/>
      <c r="G8" s="127"/>
      <c r="H8" s="127"/>
      <c r="I8" s="127"/>
      <c r="J8" s="127"/>
      <c r="K8" s="127"/>
      <c r="L8" s="127"/>
      <c r="M8" s="127"/>
      <c r="N8" s="124"/>
    </row>
    <row r="9" spans="1:14" x14ac:dyDescent="0.3">
      <c r="B9" s="128"/>
      <c r="C9" s="127"/>
      <c r="D9" s="127"/>
      <c r="E9" s="127"/>
      <c r="F9" s="127"/>
      <c r="G9" s="127"/>
      <c r="H9" s="127"/>
      <c r="I9" s="127"/>
      <c r="J9" s="127"/>
      <c r="K9" s="127"/>
      <c r="L9" s="127"/>
      <c r="M9" s="127"/>
      <c r="N9" s="124"/>
    </row>
    <row r="10" spans="1:14" x14ac:dyDescent="0.3">
      <c r="B10" s="128"/>
      <c r="C10" s="127"/>
      <c r="D10" s="127"/>
      <c r="E10" s="127"/>
      <c r="F10" s="127"/>
      <c r="G10" s="127"/>
      <c r="H10" s="127"/>
      <c r="I10" s="127"/>
      <c r="J10" s="127"/>
      <c r="K10" s="127"/>
      <c r="L10" s="127"/>
      <c r="M10" s="127"/>
      <c r="N10" s="124"/>
    </row>
    <row r="11" spans="1:14" x14ac:dyDescent="0.3">
      <c r="B11" s="128"/>
      <c r="C11" s="127"/>
      <c r="D11" s="127"/>
      <c r="E11" s="127"/>
      <c r="F11" s="127"/>
      <c r="G11" s="127"/>
      <c r="H11" s="127"/>
      <c r="I11" s="127"/>
      <c r="J11" s="127"/>
      <c r="K11" s="127"/>
      <c r="L11" s="127"/>
      <c r="M11" s="127"/>
      <c r="N11" s="124"/>
    </row>
    <row r="12" spans="1:14" x14ac:dyDescent="0.3">
      <c r="B12" s="128"/>
      <c r="C12" s="127"/>
      <c r="D12" s="127"/>
      <c r="E12" s="127"/>
      <c r="F12" s="127"/>
      <c r="G12" s="127"/>
      <c r="H12" s="127"/>
      <c r="I12" s="127"/>
      <c r="J12" s="127"/>
      <c r="K12" s="127"/>
      <c r="L12" s="127"/>
      <c r="M12" s="127"/>
      <c r="N12" s="124"/>
    </row>
    <row r="13" spans="1:14" x14ac:dyDescent="0.3">
      <c r="B13" s="128"/>
      <c r="C13" s="127"/>
      <c r="D13" s="127"/>
      <c r="E13" s="127"/>
      <c r="F13" s="127"/>
      <c r="G13" s="127"/>
      <c r="H13" s="127"/>
      <c r="I13" s="127"/>
      <c r="J13" s="127"/>
      <c r="K13" s="127"/>
      <c r="L13" s="127"/>
      <c r="M13" s="127"/>
      <c r="N13" s="124"/>
    </row>
    <row r="14" spans="1:14" x14ac:dyDescent="0.3">
      <c r="B14" s="128"/>
      <c r="C14" s="127"/>
      <c r="D14" s="127"/>
      <c r="E14" s="127"/>
      <c r="F14" s="127"/>
      <c r="G14" s="127"/>
      <c r="H14" s="127"/>
      <c r="I14" s="127"/>
      <c r="J14" s="127"/>
      <c r="K14" s="127"/>
      <c r="L14" s="127"/>
      <c r="M14" s="127"/>
      <c r="N14" s="124"/>
    </row>
    <row r="15" spans="1:14" x14ac:dyDescent="0.3">
      <c r="B15" s="128"/>
      <c r="C15" s="127"/>
      <c r="D15" s="127"/>
      <c r="E15" s="127"/>
      <c r="F15" s="127"/>
      <c r="G15" s="127"/>
      <c r="H15" s="127"/>
      <c r="I15" s="127"/>
      <c r="J15" s="127"/>
      <c r="K15" s="127"/>
      <c r="L15" s="127"/>
      <c r="M15" s="127"/>
      <c r="N15" s="124"/>
    </row>
    <row r="16" spans="1:14" x14ac:dyDescent="0.3">
      <c r="B16" s="128"/>
      <c r="C16" s="127"/>
      <c r="D16" s="127"/>
      <c r="E16" s="127"/>
      <c r="F16" s="127"/>
      <c r="G16" s="127"/>
      <c r="H16" s="127"/>
      <c r="I16" s="127"/>
      <c r="J16" s="127"/>
      <c r="K16" s="127"/>
      <c r="L16" s="127"/>
      <c r="M16" s="127"/>
      <c r="N16" s="124"/>
    </row>
    <row r="17" spans="1:19" x14ac:dyDescent="0.3">
      <c r="B17" s="128"/>
      <c r="C17" s="127"/>
      <c r="D17" s="127"/>
      <c r="E17" s="127"/>
      <c r="F17" s="127"/>
      <c r="G17" s="127"/>
      <c r="H17" s="127"/>
      <c r="I17" s="127"/>
      <c r="J17" s="127"/>
      <c r="K17" s="127"/>
      <c r="L17" s="127"/>
      <c r="M17" s="127"/>
      <c r="N17" s="124"/>
    </row>
    <row r="18" spans="1:19" x14ac:dyDescent="0.3">
      <c r="B18" s="128"/>
      <c r="C18" s="127"/>
      <c r="D18" s="127"/>
      <c r="E18" s="127"/>
      <c r="F18" s="127"/>
      <c r="G18" s="127"/>
      <c r="H18" s="127"/>
      <c r="I18" s="127"/>
      <c r="J18" s="127"/>
      <c r="K18" s="127"/>
      <c r="L18" s="127"/>
      <c r="M18" s="127"/>
      <c r="N18" s="124"/>
    </row>
    <row r="19" spans="1:19" x14ac:dyDescent="0.3">
      <c r="B19" s="128"/>
      <c r="C19" s="127"/>
      <c r="D19" s="127"/>
      <c r="E19" s="127"/>
      <c r="F19" s="127"/>
      <c r="G19" s="127"/>
      <c r="H19" s="127"/>
      <c r="I19" s="127"/>
      <c r="J19" s="127"/>
      <c r="K19" s="127"/>
      <c r="L19" s="127"/>
      <c r="M19" s="127"/>
      <c r="N19" s="124"/>
    </row>
    <row r="20" spans="1:19" ht="17.399999999999999" x14ac:dyDescent="0.3">
      <c r="A20" s="153"/>
      <c r="B20" s="129" t="s">
        <v>15</v>
      </c>
      <c r="C20" s="127"/>
      <c r="D20" s="127"/>
      <c r="E20" s="127"/>
      <c r="F20" s="127"/>
      <c r="G20" s="127"/>
      <c r="H20" s="127"/>
      <c r="I20" s="127"/>
      <c r="J20" s="127"/>
      <c r="K20" s="127"/>
      <c r="L20" s="127"/>
      <c r="M20" s="127"/>
      <c r="N20" s="124"/>
    </row>
    <row r="21" spans="1:19" x14ac:dyDescent="0.3">
      <c r="B21" s="128"/>
      <c r="C21" s="127"/>
      <c r="D21" s="127"/>
      <c r="E21" s="127"/>
      <c r="F21" s="127"/>
      <c r="G21" s="127"/>
      <c r="H21" s="127"/>
      <c r="I21" s="127"/>
      <c r="J21" s="127"/>
      <c r="K21" s="127"/>
      <c r="L21" s="127"/>
      <c r="M21" s="127"/>
      <c r="N21" s="124"/>
    </row>
    <row r="22" spans="1:19" x14ac:dyDescent="0.3">
      <c r="B22" s="128"/>
      <c r="C22" s="141" t="s">
        <v>16</v>
      </c>
      <c r="D22" s="127"/>
      <c r="E22" s="127"/>
      <c r="F22" s="127"/>
      <c r="G22" s="127"/>
      <c r="H22" s="127"/>
      <c r="I22" s="127"/>
      <c r="J22" s="127"/>
      <c r="K22" s="127"/>
      <c r="L22" s="127"/>
      <c r="M22" s="127"/>
      <c r="N22" s="124"/>
    </row>
    <row r="23" spans="1:19" x14ac:dyDescent="0.3">
      <c r="B23" s="128"/>
      <c r="C23" s="130"/>
      <c r="D23" s="142" t="s">
        <v>17</v>
      </c>
      <c r="E23" s="127"/>
      <c r="F23" s="127"/>
      <c r="G23" s="127"/>
      <c r="H23" s="127"/>
      <c r="I23" s="127"/>
      <c r="J23" s="127"/>
      <c r="K23" s="127"/>
      <c r="L23" s="127"/>
      <c r="M23" s="127"/>
      <c r="N23" s="124"/>
    </row>
    <row r="24" spans="1:19" x14ac:dyDescent="0.3">
      <c r="B24" s="128"/>
      <c r="C24" s="132"/>
      <c r="D24" s="142" t="s">
        <v>18</v>
      </c>
      <c r="E24" s="127"/>
      <c r="F24" s="127"/>
      <c r="G24" s="127"/>
      <c r="H24" s="127"/>
      <c r="I24" s="127"/>
      <c r="J24" s="127"/>
      <c r="K24" s="127"/>
      <c r="L24" s="127"/>
      <c r="M24" s="127"/>
      <c r="N24" s="124"/>
    </row>
    <row r="25" spans="1:19" ht="16.8" x14ac:dyDescent="0.4">
      <c r="B25" s="128"/>
      <c r="C25" s="133"/>
      <c r="D25" s="142" t="s">
        <v>19</v>
      </c>
      <c r="E25" s="127"/>
      <c r="F25" s="127"/>
      <c r="G25" s="127"/>
      <c r="H25" s="127"/>
      <c r="I25" s="127"/>
      <c r="J25" s="127"/>
      <c r="K25" s="127"/>
      <c r="L25" s="127"/>
      <c r="M25" s="127"/>
      <c r="N25" s="124"/>
      <c r="S25" s="157"/>
    </row>
    <row r="26" spans="1:19" ht="16.8" x14ac:dyDescent="0.4">
      <c r="B26" s="128"/>
      <c r="C26" s="127"/>
      <c r="D26" s="127"/>
      <c r="E26" s="127"/>
      <c r="F26" s="127"/>
      <c r="G26" s="127"/>
      <c r="H26" s="127"/>
      <c r="I26" s="127"/>
      <c r="J26" s="127"/>
      <c r="K26" s="127"/>
      <c r="L26" s="127"/>
      <c r="M26" s="127"/>
      <c r="N26" s="124"/>
      <c r="S26" s="158"/>
    </row>
    <row r="27" spans="1:19" ht="16.8" x14ac:dyDescent="0.4">
      <c r="A27" s="153"/>
      <c r="B27" s="251" t="s">
        <v>20</v>
      </c>
      <c r="C27" s="252"/>
      <c r="D27" s="252"/>
      <c r="E27" s="252"/>
      <c r="F27" s="252"/>
      <c r="G27" s="252"/>
      <c r="H27" s="252"/>
      <c r="I27" s="252"/>
      <c r="J27" s="252"/>
      <c r="K27" s="252"/>
      <c r="L27" s="252"/>
      <c r="M27" s="252"/>
      <c r="N27" s="124"/>
      <c r="S27" s="157"/>
    </row>
    <row r="28" spans="1:19" ht="9.75" customHeight="1" x14ac:dyDescent="0.4">
      <c r="B28" s="128"/>
      <c r="C28" s="127"/>
      <c r="D28" s="127"/>
      <c r="E28" s="127"/>
      <c r="F28" s="127"/>
      <c r="G28" s="127"/>
      <c r="H28" s="127"/>
      <c r="I28" s="127"/>
      <c r="J28" s="127"/>
      <c r="K28" s="127"/>
      <c r="L28" s="127"/>
      <c r="M28" s="127"/>
      <c r="N28" s="124"/>
      <c r="S28" s="157"/>
    </row>
    <row r="29" spans="1:19" x14ac:dyDescent="0.3">
      <c r="B29" s="128"/>
      <c r="C29" s="127"/>
      <c r="D29" s="127"/>
      <c r="E29" s="127"/>
      <c r="F29" s="127"/>
      <c r="G29" s="127"/>
      <c r="H29" s="127"/>
      <c r="I29" s="127"/>
      <c r="J29" s="127"/>
      <c r="K29" s="127"/>
      <c r="L29" s="127"/>
      <c r="M29" s="127"/>
      <c r="N29" s="124"/>
    </row>
    <row r="30" spans="1:19" x14ac:dyDescent="0.3">
      <c r="B30" s="128"/>
      <c r="C30" s="127"/>
      <c r="D30" s="127"/>
      <c r="E30" s="127"/>
      <c r="F30" s="127"/>
      <c r="G30" s="127"/>
      <c r="H30" s="127"/>
      <c r="I30" s="127"/>
      <c r="J30" s="127"/>
      <c r="K30" s="127"/>
      <c r="L30" s="127"/>
      <c r="M30" s="127"/>
      <c r="N30" s="124"/>
    </row>
    <row r="31" spans="1:19" x14ac:dyDescent="0.3">
      <c r="B31" s="128"/>
      <c r="C31" s="127"/>
      <c r="D31" s="127"/>
      <c r="E31" s="127"/>
      <c r="F31" s="127"/>
      <c r="G31" s="127"/>
      <c r="H31" s="127"/>
      <c r="I31" s="127"/>
      <c r="J31" s="127"/>
      <c r="K31" s="127"/>
      <c r="L31" s="127"/>
      <c r="M31" s="127"/>
      <c r="N31" s="124"/>
    </row>
    <row r="32" spans="1:19" x14ac:dyDescent="0.3">
      <c r="B32" s="128"/>
      <c r="C32" s="127"/>
      <c r="D32" s="127"/>
      <c r="E32" s="127"/>
      <c r="F32" s="127"/>
      <c r="G32" s="127"/>
      <c r="H32" s="127"/>
      <c r="I32" s="127"/>
      <c r="J32" s="127"/>
      <c r="K32" s="127"/>
      <c r="L32" s="127"/>
      <c r="M32" s="127"/>
      <c r="N32" s="124"/>
    </row>
    <row r="33" spans="1:14" x14ac:dyDescent="0.3">
      <c r="B33" s="128"/>
      <c r="C33" s="127"/>
      <c r="D33" s="127"/>
      <c r="E33" s="127"/>
      <c r="F33" s="127"/>
      <c r="G33" s="127"/>
      <c r="H33" s="127"/>
      <c r="I33" s="127"/>
      <c r="J33" s="127"/>
      <c r="K33" s="127"/>
      <c r="L33" s="127"/>
      <c r="M33" s="127"/>
      <c r="N33" s="124"/>
    </row>
    <row r="34" spans="1:14" x14ac:dyDescent="0.3">
      <c r="B34" s="128"/>
      <c r="C34" s="127"/>
      <c r="D34" s="127"/>
      <c r="E34" s="127"/>
      <c r="F34" s="127"/>
      <c r="G34" s="127"/>
      <c r="H34" s="127"/>
      <c r="I34" s="127"/>
      <c r="J34" s="127"/>
      <c r="K34" s="127"/>
      <c r="L34" s="127"/>
      <c r="M34" s="127"/>
      <c r="N34" s="124"/>
    </row>
    <row r="35" spans="1:14" x14ac:dyDescent="0.3">
      <c r="B35" s="128"/>
      <c r="C35" s="127"/>
      <c r="D35" s="127"/>
      <c r="E35" s="127"/>
      <c r="F35" s="127"/>
      <c r="G35" s="127"/>
      <c r="H35" s="127"/>
      <c r="I35" s="127"/>
      <c r="J35" s="127"/>
      <c r="K35" s="127"/>
      <c r="L35" s="127"/>
      <c r="M35" s="127"/>
      <c r="N35" s="124"/>
    </row>
    <row r="36" spans="1:14" ht="42.75" customHeight="1" x14ac:dyDescent="0.3">
      <c r="B36" s="128"/>
      <c r="C36" s="127"/>
      <c r="D36" s="127"/>
      <c r="E36" s="127"/>
      <c r="F36" s="127"/>
      <c r="G36" s="127"/>
      <c r="H36" s="127"/>
      <c r="I36" s="127"/>
      <c r="J36" s="127"/>
      <c r="K36" s="127"/>
      <c r="L36" s="127"/>
      <c r="M36" s="127"/>
      <c r="N36" s="124"/>
    </row>
    <row r="37" spans="1:14" ht="31.5" customHeight="1" x14ac:dyDescent="0.3">
      <c r="A37" s="153"/>
      <c r="B37" s="248" t="s">
        <v>21</v>
      </c>
      <c r="C37" s="248"/>
      <c r="D37" s="248"/>
      <c r="E37" s="248"/>
      <c r="F37" s="248"/>
      <c r="G37" s="248"/>
      <c r="H37" s="248"/>
      <c r="I37" s="248"/>
      <c r="J37" s="248"/>
      <c r="K37" s="248"/>
      <c r="L37" s="248"/>
      <c r="M37" s="248"/>
      <c r="N37" s="124"/>
    </row>
    <row r="38" spans="1:14" x14ac:dyDescent="0.3">
      <c r="B38" s="128"/>
      <c r="C38" s="127"/>
      <c r="D38" s="127"/>
      <c r="E38" s="127"/>
      <c r="F38" s="127"/>
      <c r="G38" s="127"/>
      <c r="H38" s="127"/>
      <c r="I38" s="127"/>
      <c r="J38" s="127"/>
      <c r="K38" s="127"/>
      <c r="L38" s="127"/>
      <c r="M38" s="127"/>
      <c r="N38" s="124"/>
    </row>
    <row r="39" spans="1:14" x14ac:dyDescent="0.3">
      <c r="B39" s="137" t="s">
        <v>22</v>
      </c>
      <c r="C39" s="131"/>
      <c r="D39" s="131"/>
      <c r="E39" s="131"/>
      <c r="F39" s="131"/>
      <c r="G39" s="131"/>
      <c r="H39" s="131"/>
      <c r="I39" s="131"/>
      <c r="J39" s="131"/>
      <c r="K39" s="131"/>
      <c r="L39" s="131"/>
      <c r="M39" s="131"/>
      <c r="N39" s="124"/>
    </row>
    <row r="40" spans="1:14" ht="72" customHeight="1" x14ac:dyDescent="0.3">
      <c r="A40" s="153"/>
      <c r="B40" s="248" t="s">
        <v>23</v>
      </c>
      <c r="C40" s="248"/>
      <c r="D40" s="248"/>
      <c r="E40" s="248"/>
      <c r="F40" s="248"/>
      <c r="G40" s="248"/>
      <c r="H40" s="248"/>
      <c r="I40" s="248"/>
      <c r="J40" s="248"/>
      <c r="K40" s="248"/>
      <c r="L40" s="248"/>
      <c r="M40" s="248"/>
      <c r="N40" s="124"/>
    </row>
    <row r="41" spans="1:14" ht="12.75" customHeight="1" x14ac:dyDescent="0.3">
      <c r="A41" s="153"/>
      <c r="B41" s="131"/>
      <c r="C41" s="131"/>
      <c r="D41" s="131"/>
      <c r="E41" s="131"/>
      <c r="F41" s="131"/>
      <c r="G41" s="131"/>
      <c r="H41" s="131"/>
      <c r="I41" s="131"/>
      <c r="J41" s="131"/>
      <c r="K41" s="131"/>
      <c r="L41" s="131"/>
      <c r="M41" s="131"/>
      <c r="N41" s="124"/>
    </row>
    <row r="42" spans="1:14" ht="17.399999999999999" x14ac:dyDescent="0.3">
      <c r="A42" s="153"/>
      <c r="B42" s="138" t="s">
        <v>24</v>
      </c>
      <c r="C42" s="131"/>
      <c r="D42" s="131"/>
      <c r="E42" s="131"/>
      <c r="F42" s="131"/>
      <c r="G42" s="131"/>
      <c r="H42" s="131"/>
      <c r="I42" s="131"/>
      <c r="J42" s="131"/>
      <c r="K42" s="131"/>
      <c r="L42" s="131"/>
      <c r="M42" s="131"/>
      <c r="N42" s="124"/>
    </row>
    <row r="43" spans="1:14" x14ac:dyDescent="0.3">
      <c r="A43" s="153"/>
      <c r="B43" s="131"/>
      <c r="C43" s="131"/>
      <c r="D43" s="131"/>
      <c r="E43" s="131"/>
      <c r="F43" s="131"/>
      <c r="G43" s="131"/>
      <c r="H43" s="131"/>
      <c r="I43" s="131"/>
      <c r="J43" s="131"/>
      <c r="K43" s="131"/>
      <c r="L43" s="131"/>
      <c r="M43" s="131"/>
      <c r="N43" s="124"/>
    </row>
    <row r="44" spans="1:14" x14ac:dyDescent="0.3">
      <c r="A44" s="153"/>
      <c r="B44" s="253" t="s">
        <v>25</v>
      </c>
      <c r="C44" s="254"/>
      <c r="D44" s="254"/>
      <c r="E44" s="254"/>
      <c r="F44" s="254"/>
      <c r="G44" s="254"/>
      <c r="H44" s="254"/>
      <c r="I44" s="254"/>
      <c r="J44" s="254"/>
      <c r="K44" s="254"/>
      <c r="L44" s="254"/>
      <c r="M44" s="254"/>
      <c r="N44" s="124"/>
    </row>
    <row r="45" spans="1:14" ht="9" customHeight="1" x14ac:dyDescent="0.3">
      <c r="A45" s="153"/>
      <c r="B45" s="131"/>
      <c r="C45" s="131"/>
      <c r="D45" s="131"/>
      <c r="E45" s="131"/>
      <c r="F45" s="131"/>
      <c r="G45" s="131"/>
      <c r="H45" s="131"/>
      <c r="I45" s="131"/>
      <c r="J45" s="131"/>
      <c r="K45" s="131"/>
      <c r="L45" s="131"/>
      <c r="M45" s="131"/>
      <c r="N45" s="124"/>
    </row>
    <row r="46" spans="1:14" x14ac:dyDescent="0.3">
      <c r="A46" s="153"/>
      <c r="B46" s="255" t="s">
        <v>26</v>
      </c>
      <c r="C46" s="256"/>
      <c r="D46" s="256"/>
      <c r="E46" s="256"/>
      <c r="F46" s="256"/>
      <c r="G46" s="256"/>
      <c r="H46" s="256"/>
      <c r="I46" s="256"/>
      <c r="J46" s="256"/>
      <c r="K46" s="256"/>
      <c r="L46" s="256"/>
      <c r="M46" s="256"/>
      <c r="N46" s="124"/>
    </row>
    <row r="47" spans="1:14" ht="45" customHeight="1" x14ac:dyDescent="0.3">
      <c r="A47" s="153"/>
      <c r="B47" s="264" t="s">
        <v>27</v>
      </c>
      <c r="C47" s="264"/>
      <c r="D47" s="264"/>
      <c r="E47" s="264"/>
      <c r="F47" s="264"/>
      <c r="G47" s="264"/>
      <c r="H47" s="264"/>
      <c r="I47" s="264"/>
      <c r="J47" s="264"/>
      <c r="K47" s="264"/>
      <c r="L47" s="264"/>
      <c r="M47" s="264"/>
      <c r="N47" s="124"/>
    </row>
    <row r="48" spans="1:14" ht="43.5" customHeight="1" x14ac:dyDescent="0.3">
      <c r="A48" s="153"/>
      <c r="B48" s="264" t="s">
        <v>28</v>
      </c>
      <c r="C48" s="264"/>
      <c r="D48" s="264"/>
      <c r="E48" s="264"/>
      <c r="F48" s="264"/>
      <c r="G48" s="264"/>
      <c r="H48" s="264"/>
      <c r="I48" s="264"/>
      <c r="J48" s="264"/>
      <c r="K48" s="264"/>
      <c r="L48" s="264"/>
      <c r="M48" s="264"/>
      <c r="N48" s="124"/>
    </row>
    <row r="49" spans="1:14" ht="15.75" customHeight="1" x14ac:dyDescent="0.3">
      <c r="A49" s="153"/>
      <c r="B49" s="264" t="s">
        <v>29</v>
      </c>
      <c r="C49" s="264"/>
      <c r="D49" s="264"/>
      <c r="E49" s="264"/>
      <c r="F49" s="264"/>
      <c r="G49" s="264"/>
      <c r="H49" s="264"/>
      <c r="I49" s="264"/>
      <c r="J49" s="264"/>
      <c r="K49" s="264"/>
      <c r="L49" s="264"/>
      <c r="M49" s="264"/>
      <c r="N49" s="124"/>
    </row>
    <row r="50" spans="1:14" ht="15.75" customHeight="1" x14ac:dyDescent="0.3">
      <c r="A50" s="153"/>
      <c r="B50" s="264" t="s">
        <v>252</v>
      </c>
      <c r="C50" s="264"/>
      <c r="D50" s="264"/>
      <c r="E50" s="264"/>
      <c r="F50" s="264"/>
      <c r="G50" s="264"/>
      <c r="H50" s="264"/>
      <c r="I50" s="264"/>
      <c r="J50" s="264"/>
      <c r="K50" s="264"/>
      <c r="L50" s="264"/>
      <c r="M50" s="264"/>
      <c r="N50" s="124"/>
    </row>
    <row r="51" spans="1:14" ht="90" customHeight="1" x14ac:dyDescent="0.3">
      <c r="A51" s="153"/>
      <c r="B51" s="264" t="s">
        <v>30</v>
      </c>
      <c r="C51" s="264"/>
      <c r="D51" s="264"/>
      <c r="E51" s="264"/>
      <c r="F51" s="264"/>
      <c r="G51" s="264"/>
      <c r="H51" s="264"/>
      <c r="I51" s="264"/>
      <c r="J51" s="264"/>
      <c r="K51" s="264"/>
      <c r="L51" s="264"/>
      <c r="M51" s="264"/>
      <c r="N51" s="124"/>
    </row>
    <row r="52" spans="1:14" ht="33.75" customHeight="1" x14ac:dyDescent="0.3">
      <c r="B52" s="249" t="s">
        <v>31</v>
      </c>
      <c r="C52" s="250"/>
      <c r="D52" s="250"/>
      <c r="E52" s="250"/>
      <c r="F52" s="250"/>
      <c r="G52" s="250"/>
      <c r="H52" s="250"/>
      <c r="I52" s="250"/>
      <c r="J52" s="250"/>
      <c r="K52" s="250"/>
      <c r="L52" s="250"/>
      <c r="M52" s="250"/>
      <c r="N52" s="124"/>
    </row>
    <row r="53" spans="1:14" ht="46.5" customHeight="1" x14ac:dyDescent="0.3">
      <c r="B53" s="257" t="s">
        <v>32</v>
      </c>
      <c r="C53" s="258"/>
      <c r="D53" s="258"/>
      <c r="E53" s="258"/>
      <c r="F53" s="258"/>
      <c r="G53" s="258"/>
      <c r="H53" s="258"/>
      <c r="I53" s="258"/>
      <c r="J53" s="258"/>
      <c r="K53" s="258"/>
      <c r="L53" s="258"/>
      <c r="M53" s="258"/>
      <c r="N53" s="124"/>
    </row>
    <row r="54" spans="1:14" ht="61.5" customHeight="1" x14ac:dyDescent="0.3">
      <c r="B54" s="257" t="s">
        <v>33</v>
      </c>
      <c r="C54" s="258"/>
      <c r="D54" s="258"/>
      <c r="E54" s="258"/>
      <c r="F54" s="258"/>
      <c r="G54" s="258"/>
      <c r="H54" s="258"/>
      <c r="I54" s="258"/>
      <c r="J54" s="258"/>
      <c r="K54" s="258"/>
      <c r="L54" s="258"/>
      <c r="M54" s="258"/>
      <c r="N54" s="124"/>
    </row>
    <row r="55" spans="1:14" x14ac:dyDescent="0.3">
      <c r="B55" s="255" t="s">
        <v>34</v>
      </c>
      <c r="C55" s="256"/>
      <c r="D55" s="256"/>
      <c r="E55" s="256"/>
      <c r="F55" s="256"/>
      <c r="G55" s="256"/>
      <c r="H55" s="256"/>
      <c r="I55" s="256"/>
      <c r="J55" s="256"/>
      <c r="K55" s="256"/>
      <c r="L55" s="256"/>
      <c r="M55" s="256"/>
      <c r="N55" s="124"/>
    </row>
    <row r="56" spans="1:14" x14ac:dyDescent="0.3">
      <c r="B56" s="134"/>
      <c r="C56" s="131"/>
      <c r="D56" s="131"/>
      <c r="E56" s="131"/>
      <c r="F56" s="131"/>
      <c r="G56" s="131"/>
      <c r="H56" s="131"/>
      <c r="I56" s="131"/>
      <c r="J56" s="131"/>
      <c r="K56" s="131"/>
      <c r="L56" s="131"/>
      <c r="M56" s="131"/>
      <c r="N56" s="124"/>
    </row>
    <row r="57" spans="1:14" ht="33" customHeight="1" x14ac:dyDescent="0.3">
      <c r="B57" s="249" t="s">
        <v>35</v>
      </c>
      <c r="C57" s="250"/>
      <c r="D57" s="250"/>
      <c r="E57" s="250"/>
      <c r="F57" s="250"/>
      <c r="G57" s="250"/>
      <c r="H57" s="250"/>
      <c r="I57" s="250"/>
      <c r="J57" s="250"/>
      <c r="K57" s="250"/>
      <c r="L57" s="250"/>
      <c r="M57" s="250"/>
      <c r="N57" s="124"/>
    </row>
    <row r="58" spans="1:14" x14ac:dyDescent="0.3">
      <c r="B58" s="134" t="s">
        <v>36</v>
      </c>
      <c r="C58" s="131"/>
      <c r="D58" s="131"/>
      <c r="E58" s="131"/>
      <c r="F58" s="131"/>
      <c r="G58" s="131"/>
      <c r="H58" s="131"/>
      <c r="I58" s="131"/>
      <c r="J58" s="131"/>
      <c r="K58" s="131"/>
      <c r="L58" s="131"/>
      <c r="M58" s="131"/>
      <c r="N58" s="124"/>
    </row>
    <row r="59" spans="1:14" ht="47.25" customHeight="1" x14ac:dyDescent="0.3">
      <c r="B59" s="257" t="s">
        <v>37</v>
      </c>
      <c r="C59" s="258"/>
      <c r="D59" s="258"/>
      <c r="E59" s="258"/>
      <c r="F59" s="258"/>
      <c r="G59" s="258"/>
      <c r="H59" s="258"/>
      <c r="I59" s="258"/>
      <c r="J59" s="258"/>
      <c r="K59" s="258"/>
      <c r="L59" s="258"/>
      <c r="M59" s="258"/>
      <c r="N59" s="124"/>
    </row>
    <row r="60" spans="1:14" x14ac:dyDescent="0.3">
      <c r="B60" s="134" t="s">
        <v>38</v>
      </c>
      <c r="C60" s="131"/>
      <c r="D60" s="131"/>
      <c r="E60" s="131"/>
      <c r="F60" s="131"/>
      <c r="G60" s="131"/>
      <c r="H60" s="131"/>
      <c r="I60" s="131"/>
      <c r="J60" s="131"/>
      <c r="K60" s="131"/>
      <c r="L60" s="131"/>
      <c r="M60" s="131"/>
      <c r="N60" s="124"/>
    </row>
    <row r="61" spans="1:14" x14ac:dyDescent="0.3">
      <c r="B61" s="134"/>
      <c r="C61" s="131"/>
      <c r="D61" s="131"/>
      <c r="E61" s="131"/>
      <c r="F61" s="131"/>
      <c r="G61" s="131"/>
      <c r="H61" s="131"/>
      <c r="I61" s="131"/>
      <c r="J61" s="131"/>
      <c r="K61" s="131"/>
      <c r="L61" s="131"/>
      <c r="M61" s="131"/>
      <c r="N61" s="124"/>
    </row>
    <row r="62" spans="1:14" ht="33" customHeight="1" x14ac:dyDescent="0.3">
      <c r="B62" s="249" t="s">
        <v>39</v>
      </c>
      <c r="C62" s="250"/>
      <c r="D62" s="250"/>
      <c r="E62" s="250"/>
      <c r="F62" s="250"/>
      <c r="G62" s="250"/>
      <c r="H62" s="250"/>
      <c r="I62" s="250"/>
      <c r="J62" s="250"/>
      <c r="K62" s="250"/>
      <c r="L62" s="250"/>
      <c r="M62" s="250"/>
      <c r="N62" s="124"/>
    </row>
    <row r="63" spans="1:14" x14ac:dyDescent="0.3">
      <c r="B63" s="255" t="s">
        <v>40</v>
      </c>
      <c r="C63" s="256"/>
      <c r="D63" s="256"/>
      <c r="E63" s="256"/>
      <c r="F63" s="256"/>
      <c r="G63" s="256"/>
      <c r="H63" s="256"/>
      <c r="I63" s="256"/>
      <c r="J63" s="256"/>
      <c r="K63" s="256"/>
      <c r="L63" s="256"/>
      <c r="M63" s="256"/>
      <c r="N63" s="124"/>
    </row>
    <row r="64" spans="1:14" x14ac:dyDescent="0.3">
      <c r="B64" s="255" t="s">
        <v>41</v>
      </c>
      <c r="C64" s="256"/>
      <c r="D64" s="256"/>
      <c r="E64" s="256"/>
      <c r="F64" s="256"/>
      <c r="G64" s="256"/>
      <c r="H64" s="256"/>
      <c r="I64" s="256"/>
      <c r="J64" s="256"/>
      <c r="K64" s="256"/>
      <c r="L64" s="256"/>
      <c r="M64" s="256"/>
      <c r="N64" s="124"/>
    </row>
    <row r="65" spans="2:14" ht="32.25" customHeight="1" x14ac:dyDescent="0.3">
      <c r="B65" s="257" t="s">
        <v>42</v>
      </c>
      <c r="C65" s="258"/>
      <c r="D65" s="258"/>
      <c r="E65" s="258"/>
      <c r="F65" s="258"/>
      <c r="G65" s="258"/>
      <c r="H65" s="258"/>
      <c r="I65" s="258"/>
      <c r="J65" s="258"/>
      <c r="K65" s="258"/>
      <c r="L65" s="258"/>
      <c r="M65" s="258"/>
      <c r="N65" s="124"/>
    </row>
    <row r="66" spans="2:14" ht="16.5" customHeight="1" x14ac:dyDescent="0.3">
      <c r="B66" s="139"/>
      <c r="C66" s="140"/>
      <c r="D66" s="140"/>
      <c r="E66" s="140"/>
      <c r="F66" s="140"/>
      <c r="G66" s="140"/>
      <c r="H66" s="140"/>
      <c r="I66" s="140"/>
      <c r="J66" s="140"/>
      <c r="K66" s="140"/>
      <c r="L66" s="140"/>
      <c r="M66" s="140"/>
      <c r="N66" s="124"/>
    </row>
    <row r="67" spans="2:14" x14ac:dyDescent="0.3">
      <c r="B67" s="249" t="s">
        <v>43</v>
      </c>
      <c r="C67" s="250"/>
      <c r="D67" s="250"/>
      <c r="E67" s="250"/>
      <c r="F67" s="250"/>
      <c r="G67" s="250"/>
      <c r="H67" s="250"/>
      <c r="I67" s="250"/>
      <c r="J67" s="250"/>
      <c r="K67" s="250"/>
      <c r="L67" s="250"/>
      <c r="M67" s="250"/>
      <c r="N67" s="124"/>
    </row>
    <row r="68" spans="2:14" ht="32.25" customHeight="1" x14ac:dyDescent="0.3">
      <c r="B68" s="139"/>
      <c r="C68" s="140"/>
      <c r="D68" s="140"/>
      <c r="E68" s="140"/>
      <c r="F68" s="140"/>
      <c r="G68" s="140"/>
      <c r="H68" s="140"/>
      <c r="I68" s="140"/>
      <c r="J68" s="140"/>
      <c r="K68" s="140"/>
      <c r="L68" s="140"/>
      <c r="M68" s="140"/>
      <c r="N68" s="124"/>
    </row>
    <row r="69" spans="2:14" ht="32.25" customHeight="1" x14ac:dyDescent="0.3">
      <c r="B69" s="139"/>
      <c r="C69" s="140"/>
      <c r="D69" s="140"/>
      <c r="E69" s="140"/>
      <c r="F69" s="140"/>
      <c r="G69" s="140"/>
      <c r="H69" s="140"/>
      <c r="I69" s="140"/>
      <c r="J69" s="140"/>
      <c r="K69" s="140"/>
      <c r="L69" s="140"/>
      <c r="M69" s="140"/>
      <c r="N69" s="124"/>
    </row>
    <row r="70" spans="2:14" ht="32.25" customHeight="1" x14ac:dyDescent="0.3">
      <c r="B70" s="139"/>
      <c r="C70" s="140"/>
      <c r="D70" s="140"/>
      <c r="E70" s="140"/>
      <c r="F70" s="140"/>
      <c r="G70" s="140"/>
      <c r="H70" s="140"/>
      <c r="I70" s="140"/>
      <c r="J70" s="140"/>
      <c r="K70" s="140"/>
      <c r="L70" s="140"/>
      <c r="M70" s="140"/>
      <c r="N70" s="124"/>
    </row>
    <row r="71" spans="2:14" ht="32.25" customHeight="1" x14ac:dyDescent="0.3">
      <c r="B71" s="139"/>
      <c r="C71" s="140"/>
      <c r="D71" s="140"/>
      <c r="E71" s="140"/>
      <c r="F71" s="140"/>
      <c r="G71" s="140"/>
      <c r="H71" s="140"/>
      <c r="I71" s="140"/>
      <c r="J71" s="140"/>
      <c r="K71" s="140"/>
      <c r="L71" s="140"/>
      <c r="M71" s="140"/>
      <c r="N71" s="124"/>
    </row>
    <row r="72" spans="2:14" ht="32.25" customHeight="1" x14ac:dyDescent="0.3">
      <c r="B72" s="139"/>
      <c r="C72" s="140"/>
      <c r="D72" s="140"/>
      <c r="E72" s="140"/>
      <c r="F72" s="140"/>
      <c r="G72" s="140"/>
      <c r="H72" s="140"/>
      <c r="I72" s="140"/>
      <c r="J72" s="140"/>
      <c r="K72" s="140"/>
      <c r="L72" s="140"/>
      <c r="M72" s="140"/>
      <c r="N72" s="124"/>
    </row>
    <row r="73" spans="2:14" ht="17.399999999999999" x14ac:dyDescent="0.3">
      <c r="B73" s="259" t="s">
        <v>44</v>
      </c>
      <c r="C73" s="260"/>
      <c r="D73" s="260"/>
      <c r="E73" s="260"/>
      <c r="F73" s="260"/>
      <c r="G73" s="260"/>
      <c r="H73" s="260"/>
      <c r="I73" s="260"/>
      <c r="J73" s="260"/>
      <c r="K73" s="260"/>
      <c r="L73" s="260"/>
      <c r="M73" s="260"/>
      <c r="N73" s="124"/>
    </row>
    <row r="74" spans="2:14" x14ac:dyDescent="0.3">
      <c r="B74" s="134"/>
      <c r="C74" s="131"/>
      <c r="D74" s="131"/>
      <c r="E74" s="131"/>
      <c r="F74" s="131"/>
      <c r="G74" s="131"/>
      <c r="H74" s="131"/>
      <c r="I74" s="131"/>
      <c r="J74" s="131"/>
      <c r="K74" s="131"/>
      <c r="L74" s="131"/>
      <c r="M74" s="131"/>
      <c r="N74" s="124"/>
    </row>
    <row r="75" spans="2:14" x14ac:dyDescent="0.3">
      <c r="B75" s="249" t="s">
        <v>45</v>
      </c>
      <c r="C75" s="250"/>
      <c r="D75" s="250"/>
      <c r="E75" s="250"/>
      <c r="F75" s="250"/>
      <c r="G75" s="250"/>
      <c r="H75" s="250"/>
      <c r="I75" s="250"/>
      <c r="J75" s="250"/>
      <c r="K75" s="250"/>
      <c r="L75" s="250"/>
      <c r="M75" s="250"/>
      <c r="N75" s="261"/>
    </row>
    <row r="76" spans="2:14" x14ac:dyDescent="0.3">
      <c r="B76" s="134" t="s">
        <v>46</v>
      </c>
      <c r="C76" s="131"/>
      <c r="D76" s="262" t="s">
        <v>47</v>
      </c>
      <c r="E76" s="262"/>
      <c r="F76" s="262"/>
      <c r="G76" s="262"/>
      <c r="H76" s="262"/>
      <c r="I76" s="262"/>
      <c r="J76" s="131"/>
      <c r="K76" s="131"/>
      <c r="L76" s="131"/>
      <c r="M76" s="131"/>
      <c r="N76" s="124"/>
    </row>
    <row r="77" spans="2:14" ht="27.75" customHeight="1" x14ac:dyDescent="0.3">
      <c r="B77" s="257" t="s">
        <v>48</v>
      </c>
      <c r="C77" s="258"/>
      <c r="D77" s="258"/>
      <c r="E77" s="258"/>
      <c r="F77" s="258"/>
      <c r="G77" s="258"/>
      <c r="H77" s="258"/>
      <c r="I77" s="258"/>
      <c r="J77" s="258"/>
      <c r="K77" s="258"/>
      <c r="L77" s="258"/>
      <c r="M77" s="258"/>
      <c r="N77" s="124"/>
    </row>
    <row r="78" spans="2:14" ht="29.25" customHeight="1" x14ac:dyDescent="0.3">
      <c r="B78" s="257" t="s">
        <v>49</v>
      </c>
      <c r="C78" s="258"/>
      <c r="D78" s="258"/>
      <c r="E78" s="258"/>
      <c r="F78" s="258"/>
      <c r="G78" s="258"/>
      <c r="H78" s="258"/>
      <c r="I78" s="258"/>
      <c r="J78" s="258"/>
      <c r="K78" s="258"/>
      <c r="L78" s="258"/>
      <c r="M78" s="258"/>
      <c r="N78" s="124"/>
    </row>
    <row r="79" spans="2:14" x14ac:dyDescent="0.3">
      <c r="B79" s="134" t="s">
        <v>50</v>
      </c>
      <c r="C79" s="131"/>
      <c r="D79" s="131"/>
      <c r="E79" s="131"/>
      <c r="F79" s="131"/>
      <c r="G79" s="131"/>
      <c r="H79" s="131"/>
      <c r="I79" s="131"/>
      <c r="J79" s="131"/>
      <c r="K79" s="131"/>
      <c r="L79" s="131"/>
      <c r="M79" s="131"/>
      <c r="N79" s="124"/>
    </row>
    <row r="80" spans="2:14" x14ac:dyDescent="0.3">
      <c r="B80" s="134"/>
      <c r="C80" s="131"/>
      <c r="D80" s="131"/>
      <c r="E80" s="131"/>
      <c r="F80" s="131"/>
      <c r="G80" s="131"/>
      <c r="H80" s="131"/>
      <c r="I80" s="131"/>
      <c r="J80" s="131"/>
      <c r="K80" s="131"/>
      <c r="L80" s="131"/>
      <c r="M80" s="131"/>
      <c r="N80" s="124"/>
    </row>
    <row r="81" spans="2:14" x14ac:dyDescent="0.3">
      <c r="B81" s="249" t="s">
        <v>51</v>
      </c>
      <c r="C81" s="250"/>
      <c r="D81" s="250"/>
      <c r="E81" s="250"/>
      <c r="F81" s="250"/>
      <c r="G81" s="250"/>
      <c r="H81" s="250"/>
      <c r="I81" s="250"/>
      <c r="J81" s="250"/>
      <c r="K81" s="250"/>
      <c r="L81" s="250"/>
      <c r="M81" s="250"/>
      <c r="N81" s="261"/>
    </row>
    <row r="82" spans="2:14" x14ac:dyDescent="0.3">
      <c r="B82" s="134" t="s">
        <v>52</v>
      </c>
      <c r="C82" s="131"/>
      <c r="D82" s="263" t="s">
        <v>53</v>
      </c>
      <c r="E82" s="263"/>
      <c r="F82" s="263"/>
      <c r="G82" s="263"/>
      <c r="H82" s="263"/>
      <c r="I82" s="131"/>
      <c r="J82" s="131"/>
      <c r="K82" s="131"/>
      <c r="L82" s="131"/>
      <c r="M82" s="131"/>
      <c r="N82" s="124"/>
    </row>
    <row r="83" spans="2:14" ht="58.5" customHeight="1" x14ac:dyDescent="0.3">
      <c r="B83" s="257" t="s">
        <v>54</v>
      </c>
      <c r="C83" s="258"/>
      <c r="D83" s="258"/>
      <c r="E83" s="258"/>
      <c r="F83" s="258"/>
      <c r="G83" s="258"/>
      <c r="H83" s="258"/>
      <c r="I83" s="258"/>
      <c r="J83" s="258"/>
      <c r="K83" s="258"/>
      <c r="L83" s="258"/>
      <c r="M83" s="258"/>
      <c r="N83" s="124"/>
    </row>
    <row r="84" spans="2:14" x14ac:dyDescent="0.3">
      <c r="B84" s="134" t="s">
        <v>55</v>
      </c>
      <c r="C84" s="131"/>
      <c r="D84" s="131"/>
      <c r="E84" s="131"/>
      <c r="F84" s="131"/>
      <c r="G84" s="131"/>
      <c r="H84" s="131"/>
      <c r="I84" s="131"/>
      <c r="J84" s="131"/>
      <c r="K84" s="131"/>
      <c r="L84" s="131"/>
      <c r="M84" s="131"/>
      <c r="N84" s="124"/>
    </row>
    <row r="85" spans="2:14" x14ac:dyDescent="0.3">
      <c r="B85" s="134" t="s">
        <v>56</v>
      </c>
      <c r="C85" s="131"/>
      <c r="D85" s="131"/>
      <c r="E85" s="131"/>
      <c r="F85" s="131"/>
      <c r="G85" s="131"/>
      <c r="H85" s="131"/>
      <c r="I85" s="131"/>
      <c r="J85" s="131"/>
      <c r="K85" s="131"/>
      <c r="L85" s="131"/>
      <c r="M85" s="131"/>
      <c r="N85" s="124"/>
    </row>
    <row r="86" spans="2:14" x14ac:dyDescent="0.3">
      <c r="B86" s="134"/>
      <c r="C86" s="131"/>
      <c r="D86" s="131"/>
      <c r="E86" s="131"/>
      <c r="F86" s="131"/>
      <c r="G86" s="131"/>
      <c r="H86" s="131"/>
      <c r="I86" s="131"/>
      <c r="J86" s="131"/>
      <c r="K86" s="131"/>
      <c r="L86" s="131"/>
      <c r="M86" s="131"/>
      <c r="N86" s="124"/>
    </row>
    <row r="87" spans="2:14" ht="31.5" customHeight="1" x14ac:dyDescent="0.3">
      <c r="B87" s="249" t="s">
        <v>57</v>
      </c>
      <c r="C87" s="250"/>
      <c r="D87" s="250"/>
      <c r="E87" s="250"/>
      <c r="F87" s="250"/>
      <c r="G87" s="250"/>
      <c r="H87" s="250"/>
      <c r="I87" s="250"/>
      <c r="J87" s="250"/>
      <c r="K87" s="250"/>
      <c r="L87" s="250"/>
      <c r="M87" s="250"/>
      <c r="N87" s="124"/>
    </row>
    <row r="88" spans="2:14" x14ac:dyDescent="0.3">
      <c r="B88" s="134" t="s">
        <v>46</v>
      </c>
      <c r="C88" s="131"/>
      <c r="D88" s="262" t="s">
        <v>58</v>
      </c>
      <c r="E88" s="262"/>
      <c r="F88" s="262"/>
      <c r="G88" s="262"/>
      <c r="H88" s="262"/>
      <c r="I88" s="131"/>
      <c r="J88" s="131"/>
      <c r="K88" s="131"/>
      <c r="L88" s="131"/>
      <c r="M88" s="131"/>
      <c r="N88" s="124"/>
    </row>
    <row r="89" spans="2:14" x14ac:dyDescent="0.3">
      <c r="B89" s="134" t="s">
        <v>59</v>
      </c>
      <c r="C89" s="131"/>
      <c r="D89" s="131"/>
      <c r="E89" s="131"/>
      <c r="F89" s="131"/>
      <c r="G89" s="131"/>
      <c r="H89" s="131"/>
      <c r="I89" s="131"/>
      <c r="J89" s="131"/>
      <c r="K89" s="131"/>
      <c r="L89" s="131"/>
      <c r="M89" s="131"/>
      <c r="N89" s="124"/>
    </row>
    <row r="90" spans="2:14" ht="28.5" customHeight="1" x14ac:dyDescent="0.3">
      <c r="B90" s="257" t="s">
        <v>60</v>
      </c>
      <c r="C90" s="258"/>
      <c r="D90" s="258"/>
      <c r="E90" s="258"/>
      <c r="F90" s="258"/>
      <c r="G90" s="258"/>
      <c r="H90" s="258"/>
      <c r="I90" s="258"/>
      <c r="J90" s="258"/>
      <c r="K90" s="258"/>
      <c r="L90" s="258"/>
      <c r="M90" s="258"/>
      <c r="N90" s="124"/>
    </row>
    <row r="91" spans="2:14" ht="30" customHeight="1" x14ac:dyDescent="0.3">
      <c r="B91" s="257" t="s">
        <v>61</v>
      </c>
      <c r="C91" s="258"/>
      <c r="D91" s="258"/>
      <c r="E91" s="258"/>
      <c r="F91" s="258"/>
      <c r="G91" s="258"/>
      <c r="H91" s="258"/>
      <c r="I91" s="258"/>
      <c r="J91" s="258"/>
      <c r="K91" s="258"/>
      <c r="L91" s="258"/>
      <c r="M91" s="258"/>
      <c r="N91" s="124"/>
    </row>
    <row r="92" spans="2:14" ht="33.75" customHeight="1" x14ac:dyDescent="0.3">
      <c r="B92" s="257" t="s">
        <v>62</v>
      </c>
      <c r="C92" s="258"/>
      <c r="D92" s="258"/>
      <c r="E92" s="258"/>
      <c r="F92" s="258"/>
      <c r="G92" s="258"/>
      <c r="H92" s="258"/>
      <c r="I92" s="258"/>
      <c r="J92" s="258"/>
      <c r="K92" s="258"/>
      <c r="L92" s="258"/>
      <c r="M92" s="258"/>
      <c r="N92" s="124"/>
    </row>
    <row r="93" spans="2:14" x14ac:dyDescent="0.3">
      <c r="B93" s="134"/>
      <c r="C93" s="131"/>
      <c r="D93" s="131"/>
      <c r="E93" s="131"/>
      <c r="F93" s="131"/>
      <c r="G93" s="131"/>
      <c r="H93" s="131"/>
      <c r="I93" s="131"/>
      <c r="J93" s="131"/>
      <c r="K93" s="131"/>
      <c r="L93" s="131"/>
      <c r="M93" s="131"/>
      <c r="N93" s="124"/>
    </row>
    <row r="94" spans="2:14" x14ac:dyDescent="0.3">
      <c r="B94" s="249" t="s">
        <v>63</v>
      </c>
      <c r="C94" s="250"/>
      <c r="D94" s="250"/>
      <c r="E94" s="250"/>
      <c r="F94" s="250"/>
      <c r="G94" s="250"/>
      <c r="H94" s="250"/>
      <c r="I94" s="250"/>
      <c r="J94" s="250"/>
      <c r="K94" s="250"/>
      <c r="L94" s="250"/>
      <c r="M94" s="250"/>
      <c r="N94" s="261"/>
    </row>
    <row r="95" spans="2:14" x14ac:dyDescent="0.3">
      <c r="B95" s="134" t="s">
        <v>64</v>
      </c>
      <c r="C95" s="131"/>
      <c r="D95" s="262" t="s">
        <v>65</v>
      </c>
      <c r="E95" s="262"/>
      <c r="F95" s="262"/>
      <c r="G95" s="262"/>
      <c r="H95" s="262"/>
      <c r="I95" s="262"/>
      <c r="J95" s="262"/>
      <c r="K95" s="131"/>
      <c r="L95" s="131"/>
      <c r="M95" s="131"/>
      <c r="N95" s="124"/>
    </row>
    <row r="96" spans="2:14" x14ac:dyDescent="0.3">
      <c r="B96" s="255" t="s">
        <v>66</v>
      </c>
      <c r="C96" s="256"/>
      <c r="D96" s="256"/>
      <c r="E96" s="256"/>
      <c r="F96" s="256"/>
      <c r="G96" s="256"/>
      <c r="H96" s="256"/>
      <c r="I96" s="256"/>
      <c r="J96" s="256"/>
      <c r="K96" s="256"/>
      <c r="L96" s="256"/>
      <c r="M96" s="256"/>
      <c r="N96" s="124"/>
    </row>
    <row r="97" spans="2:14" ht="18.75" customHeight="1" x14ac:dyDescent="0.3">
      <c r="B97" s="257" t="s">
        <v>67</v>
      </c>
      <c r="C97" s="258"/>
      <c r="D97" s="258"/>
      <c r="E97" s="258"/>
      <c r="F97" s="258"/>
      <c r="G97" s="258"/>
      <c r="H97" s="258"/>
      <c r="I97" s="258"/>
      <c r="J97" s="258"/>
      <c r="K97" s="258"/>
      <c r="L97" s="258"/>
      <c r="M97" s="258"/>
      <c r="N97" s="124"/>
    </row>
    <row r="98" spans="2:14" x14ac:dyDescent="0.3">
      <c r="B98" s="255" t="s">
        <v>68</v>
      </c>
      <c r="C98" s="256"/>
      <c r="D98" s="256"/>
      <c r="E98" s="256"/>
      <c r="F98" s="256"/>
      <c r="G98" s="256"/>
      <c r="H98" s="256"/>
      <c r="I98" s="256"/>
      <c r="J98" s="256"/>
      <c r="K98" s="256"/>
      <c r="L98" s="256"/>
      <c r="M98" s="256"/>
      <c r="N98" s="124"/>
    </row>
    <row r="99" spans="2:14" ht="15" thickBot="1" x14ac:dyDescent="0.35">
      <c r="B99" s="135"/>
      <c r="C99" s="136"/>
      <c r="D99" s="136"/>
      <c r="E99" s="136"/>
      <c r="F99" s="136"/>
      <c r="G99" s="136"/>
      <c r="H99" s="136"/>
      <c r="I99" s="136"/>
      <c r="J99" s="136"/>
      <c r="K99" s="136"/>
      <c r="L99" s="136"/>
      <c r="M99" s="136"/>
      <c r="N99" s="124"/>
    </row>
    <row r="100" spans="2:14" ht="15" thickTop="1" x14ac:dyDescent="0.3">
      <c r="B100" s="154"/>
      <c r="C100" s="155"/>
      <c r="D100" s="155"/>
      <c r="E100" s="155"/>
      <c r="F100" s="155"/>
      <c r="G100" s="155"/>
      <c r="H100" s="155"/>
      <c r="I100" s="155"/>
      <c r="J100" s="155"/>
      <c r="K100" s="155"/>
      <c r="L100" s="155"/>
      <c r="M100" s="155"/>
      <c r="N100" s="156"/>
    </row>
    <row r="101" spans="2:14" x14ac:dyDescent="0.3">
      <c r="B101" s="155"/>
      <c r="C101" s="155"/>
      <c r="D101" s="155"/>
      <c r="E101" s="155"/>
      <c r="F101" s="155"/>
      <c r="G101" s="155"/>
      <c r="H101" s="155"/>
      <c r="I101" s="155"/>
      <c r="J101" s="155"/>
      <c r="K101" s="155"/>
      <c r="L101" s="155"/>
      <c r="M101" s="155"/>
    </row>
    <row r="102" spans="2:14" x14ac:dyDescent="0.3">
      <c r="B102" s="155"/>
      <c r="C102" s="155"/>
      <c r="D102" s="155"/>
      <c r="E102" s="155"/>
      <c r="F102" s="155"/>
      <c r="G102" s="155"/>
      <c r="H102" s="155"/>
      <c r="I102" s="155"/>
      <c r="J102" s="155"/>
      <c r="K102" s="155"/>
      <c r="L102" s="155"/>
      <c r="M102" s="155"/>
    </row>
    <row r="103" spans="2:14" x14ac:dyDescent="0.3">
      <c r="B103" s="155"/>
      <c r="C103" s="155"/>
      <c r="D103" s="155"/>
      <c r="E103" s="155"/>
      <c r="F103" s="155"/>
      <c r="G103" s="155"/>
      <c r="H103" s="155"/>
      <c r="I103" s="155"/>
      <c r="J103" s="155"/>
      <c r="K103" s="155"/>
      <c r="L103" s="155"/>
      <c r="M103" s="155"/>
    </row>
    <row r="104" spans="2:14" x14ac:dyDescent="0.3">
      <c r="B104" s="155"/>
      <c r="C104" s="155"/>
      <c r="D104" s="155"/>
      <c r="E104" s="155"/>
      <c r="F104" s="155"/>
      <c r="G104" s="155"/>
      <c r="H104" s="155"/>
      <c r="I104" s="155"/>
      <c r="J104" s="155"/>
      <c r="K104" s="155"/>
      <c r="L104" s="155"/>
      <c r="M104" s="155"/>
    </row>
    <row r="105" spans="2:14" x14ac:dyDescent="0.3">
      <c r="B105" s="155"/>
      <c r="C105" s="155"/>
      <c r="D105" s="155"/>
      <c r="E105" s="155"/>
      <c r="F105" s="155"/>
      <c r="G105" s="155"/>
      <c r="H105" s="155"/>
      <c r="I105" s="155"/>
      <c r="J105" s="155"/>
      <c r="K105" s="155"/>
      <c r="L105" s="155"/>
      <c r="M105" s="155"/>
    </row>
    <row r="106" spans="2:14" x14ac:dyDescent="0.3">
      <c r="B106" s="155"/>
      <c r="C106" s="155"/>
      <c r="D106" s="155"/>
      <c r="E106" s="155"/>
      <c r="F106" s="155"/>
      <c r="G106" s="155"/>
      <c r="H106" s="155"/>
      <c r="I106" s="155"/>
      <c r="J106" s="155"/>
      <c r="K106" s="155"/>
      <c r="L106" s="155"/>
      <c r="M106" s="155"/>
    </row>
    <row r="107" spans="2:14" x14ac:dyDescent="0.3">
      <c r="B107" s="155"/>
      <c r="C107" s="155"/>
      <c r="D107" s="155"/>
      <c r="E107" s="155"/>
      <c r="F107" s="155"/>
      <c r="G107" s="155"/>
      <c r="H107" s="155"/>
      <c r="I107" s="155"/>
      <c r="J107" s="155"/>
      <c r="K107" s="155"/>
      <c r="L107" s="155"/>
      <c r="M107" s="155"/>
    </row>
    <row r="108" spans="2:14" x14ac:dyDescent="0.3">
      <c r="B108" s="155"/>
      <c r="C108" s="155"/>
      <c r="D108" s="155"/>
      <c r="E108" s="155"/>
      <c r="F108" s="155"/>
      <c r="G108" s="155"/>
      <c r="H108" s="155"/>
      <c r="I108" s="155"/>
      <c r="J108" s="155"/>
      <c r="K108" s="155"/>
      <c r="L108" s="155"/>
      <c r="M108" s="155"/>
    </row>
    <row r="109" spans="2:14" x14ac:dyDescent="0.3">
      <c r="B109" s="155"/>
      <c r="C109" s="155"/>
      <c r="D109" s="155"/>
      <c r="E109" s="155"/>
      <c r="F109" s="155"/>
      <c r="G109" s="155"/>
      <c r="H109" s="155"/>
      <c r="I109" s="155"/>
      <c r="J109" s="155"/>
      <c r="K109" s="155"/>
      <c r="L109" s="155"/>
      <c r="M109" s="155"/>
    </row>
    <row r="110" spans="2:14" x14ac:dyDescent="0.3">
      <c r="B110" s="155"/>
      <c r="C110" s="155"/>
      <c r="D110" s="155"/>
      <c r="E110" s="155"/>
      <c r="F110" s="155"/>
      <c r="G110" s="155"/>
      <c r="H110" s="155"/>
      <c r="I110" s="155"/>
      <c r="J110" s="155"/>
      <c r="K110" s="155"/>
      <c r="L110" s="155"/>
      <c r="M110" s="155"/>
    </row>
    <row r="111" spans="2:14" x14ac:dyDescent="0.3">
      <c r="B111" s="155"/>
      <c r="C111" s="155"/>
      <c r="D111" s="155"/>
      <c r="E111" s="155"/>
      <c r="F111" s="155"/>
      <c r="G111" s="155"/>
      <c r="H111" s="155"/>
      <c r="I111" s="155"/>
      <c r="J111" s="155"/>
      <c r="K111" s="155"/>
      <c r="L111" s="155"/>
      <c r="M111" s="155"/>
    </row>
    <row r="112" spans="2:14" x14ac:dyDescent="0.3">
      <c r="B112" s="155"/>
      <c r="C112" s="155"/>
      <c r="D112" s="155"/>
      <c r="E112" s="155"/>
      <c r="F112" s="155"/>
      <c r="G112" s="155"/>
      <c r="H112" s="155"/>
      <c r="I112" s="155"/>
      <c r="J112" s="155"/>
      <c r="K112" s="155"/>
      <c r="L112" s="155"/>
      <c r="M112" s="155"/>
    </row>
    <row r="113" spans="2:13" x14ac:dyDescent="0.3">
      <c r="B113" s="155"/>
      <c r="C113" s="155"/>
      <c r="D113" s="155"/>
      <c r="E113" s="155"/>
      <c r="F113" s="155"/>
      <c r="G113" s="155"/>
      <c r="H113" s="155"/>
      <c r="I113" s="155"/>
      <c r="J113" s="155"/>
      <c r="K113" s="155"/>
      <c r="L113" s="155"/>
      <c r="M113" s="155"/>
    </row>
    <row r="114" spans="2:13" x14ac:dyDescent="0.3">
      <c r="B114" s="155"/>
      <c r="C114" s="155"/>
      <c r="D114" s="155"/>
      <c r="E114" s="155"/>
      <c r="F114" s="155"/>
      <c r="G114" s="155"/>
      <c r="H114" s="155"/>
      <c r="I114" s="155"/>
      <c r="J114" s="155"/>
      <c r="K114" s="155"/>
      <c r="L114" s="155"/>
      <c r="M114" s="155"/>
    </row>
    <row r="115" spans="2:13" x14ac:dyDescent="0.3">
      <c r="B115" s="155"/>
      <c r="C115" s="155"/>
      <c r="D115" s="155"/>
      <c r="E115" s="155"/>
      <c r="F115" s="155"/>
      <c r="G115" s="155"/>
      <c r="H115" s="155"/>
      <c r="I115" s="155"/>
      <c r="J115" s="155"/>
      <c r="K115" s="155"/>
      <c r="L115" s="155"/>
      <c r="M115" s="155"/>
    </row>
    <row r="116" spans="2:13" x14ac:dyDescent="0.3">
      <c r="B116" s="155"/>
      <c r="C116" s="155"/>
      <c r="D116" s="155"/>
      <c r="E116" s="155"/>
      <c r="F116" s="155"/>
      <c r="G116" s="155"/>
      <c r="H116" s="155"/>
      <c r="I116" s="155"/>
      <c r="J116" s="155"/>
      <c r="K116" s="155"/>
      <c r="L116" s="155"/>
      <c r="M116" s="155"/>
    </row>
    <row r="117" spans="2:13" x14ac:dyDescent="0.3">
      <c r="B117" s="155"/>
      <c r="C117" s="155"/>
      <c r="D117" s="155"/>
      <c r="E117" s="155"/>
      <c r="F117" s="155"/>
      <c r="G117" s="155"/>
      <c r="H117" s="155"/>
      <c r="I117" s="155"/>
      <c r="J117" s="155"/>
      <c r="K117" s="155"/>
      <c r="L117" s="155"/>
      <c r="M117" s="155"/>
    </row>
    <row r="118" spans="2:13" x14ac:dyDescent="0.3">
      <c r="B118" s="155"/>
      <c r="C118" s="155"/>
      <c r="D118" s="155"/>
      <c r="E118" s="155"/>
      <c r="F118" s="155"/>
      <c r="G118" s="155"/>
      <c r="H118" s="155"/>
      <c r="I118" s="155"/>
      <c r="J118" s="155"/>
      <c r="K118" s="155"/>
      <c r="L118" s="155"/>
      <c r="M118" s="155"/>
    </row>
    <row r="119" spans="2:13" x14ac:dyDescent="0.3">
      <c r="B119" s="155"/>
      <c r="C119" s="155"/>
      <c r="D119" s="155"/>
      <c r="E119" s="155"/>
      <c r="F119" s="155"/>
      <c r="G119" s="155"/>
      <c r="H119" s="155"/>
      <c r="I119" s="155"/>
      <c r="J119" s="155"/>
      <c r="K119" s="155"/>
      <c r="L119" s="155"/>
      <c r="M119" s="155"/>
    </row>
    <row r="120" spans="2:13" x14ac:dyDescent="0.3">
      <c r="B120" s="155"/>
      <c r="C120" s="155"/>
      <c r="D120" s="155"/>
      <c r="E120" s="155"/>
      <c r="F120" s="155"/>
      <c r="G120" s="155"/>
      <c r="H120" s="155"/>
      <c r="I120" s="155"/>
      <c r="J120" s="155"/>
      <c r="K120" s="155"/>
      <c r="L120" s="155"/>
      <c r="M120" s="155"/>
    </row>
    <row r="121" spans="2:13" x14ac:dyDescent="0.3">
      <c r="B121" s="155"/>
      <c r="C121" s="155"/>
      <c r="D121" s="155"/>
      <c r="E121" s="155"/>
      <c r="F121" s="155"/>
      <c r="G121" s="155"/>
      <c r="H121" s="155"/>
      <c r="I121" s="155"/>
      <c r="J121" s="155"/>
      <c r="K121" s="155"/>
      <c r="L121" s="155"/>
      <c r="M121" s="155"/>
    </row>
    <row r="122" spans="2:13" x14ac:dyDescent="0.3">
      <c r="B122" s="155"/>
      <c r="C122" s="155"/>
      <c r="D122" s="155"/>
      <c r="E122" s="155"/>
      <c r="F122" s="155"/>
      <c r="G122" s="155"/>
      <c r="H122" s="155"/>
      <c r="I122" s="155"/>
      <c r="J122" s="155"/>
      <c r="K122" s="155"/>
      <c r="L122" s="155"/>
      <c r="M122" s="155"/>
    </row>
    <row r="123" spans="2:13" x14ac:dyDescent="0.3">
      <c r="B123" s="155"/>
      <c r="C123" s="155"/>
      <c r="D123" s="155"/>
      <c r="E123" s="155"/>
      <c r="F123" s="155"/>
      <c r="G123" s="155"/>
      <c r="H123" s="155"/>
      <c r="I123" s="155"/>
      <c r="J123" s="155"/>
      <c r="K123" s="155"/>
      <c r="L123" s="155"/>
      <c r="M123" s="155"/>
    </row>
    <row r="124" spans="2:13" x14ac:dyDescent="0.3">
      <c r="B124" s="155"/>
      <c r="C124" s="155"/>
      <c r="D124" s="155"/>
      <c r="E124" s="155"/>
      <c r="F124" s="155"/>
      <c r="G124" s="155"/>
      <c r="H124" s="155"/>
      <c r="I124" s="155"/>
      <c r="J124" s="155"/>
      <c r="K124" s="155"/>
      <c r="L124" s="155"/>
      <c r="M124" s="155"/>
    </row>
    <row r="125" spans="2:13" x14ac:dyDescent="0.3">
      <c r="B125" s="155"/>
      <c r="C125" s="155"/>
      <c r="D125" s="155"/>
      <c r="E125" s="155"/>
      <c r="F125" s="155"/>
      <c r="G125" s="155"/>
      <c r="H125" s="155"/>
      <c r="I125" s="155"/>
      <c r="J125" s="155"/>
      <c r="K125" s="155"/>
      <c r="L125" s="155"/>
      <c r="M125" s="155"/>
    </row>
    <row r="126" spans="2:13" x14ac:dyDescent="0.3">
      <c r="B126" s="155"/>
      <c r="C126" s="155"/>
      <c r="D126" s="155"/>
      <c r="E126" s="155"/>
      <c r="F126" s="155"/>
      <c r="G126" s="155"/>
      <c r="H126" s="155"/>
      <c r="I126" s="155"/>
      <c r="J126" s="155"/>
      <c r="K126" s="155"/>
      <c r="L126" s="155"/>
      <c r="M126" s="155"/>
    </row>
    <row r="127" spans="2:13" x14ac:dyDescent="0.3">
      <c r="B127" s="155"/>
      <c r="C127" s="155"/>
      <c r="D127" s="155"/>
      <c r="E127" s="155"/>
      <c r="F127" s="155"/>
      <c r="G127" s="155"/>
      <c r="H127" s="155"/>
      <c r="I127" s="155"/>
      <c r="J127" s="155"/>
      <c r="K127" s="155"/>
      <c r="L127" s="155"/>
      <c r="M127" s="155"/>
    </row>
    <row r="128" spans="2:13" x14ac:dyDescent="0.3">
      <c r="B128" s="155"/>
      <c r="C128" s="155"/>
      <c r="D128" s="155"/>
      <c r="E128" s="155"/>
      <c r="F128" s="155"/>
      <c r="G128" s="155"/>
      <c r="H128" s="155"/>
      <c r="I128" s="155"/>
      <c r="J128" s="155"/>
      <c r="K128" s="155"/>
      <c r="L128" s="155"/>
      <c r="M128" s="155"/>
    </row>
    <row r="129" spans="2:13" x14ac:dyDescent="0.3">
      <c r="B129" s="155"/>
      <c r="C129" s="155"/>
      <c r="D129" s="155"/>
      <c r="E129" s="155"/>
      <c r="F129" s="155"/>
      <c r="G129" s="155"/>
      <c r="H129" s="155"/>
      <c r="I129" s="155"/>
      <c r="J129" s="155"/>
      <c r="K129" s="155"/>
      <c r="L129" s="155"/>
      <c r="M129" s="155"/>
    </row>
    <row r="130" spans="2:13" x14ac:dyDescent="0.3">
      <c r="B130" s="155"/>
      <c r="C130" s="155"/>
      <c r="D130" s="155"/>
      <c r="E130" s="155"/>
      <c r="F130" s="155"/>
      <c r="G130" s="155"/>
      <c r="H130" s="155"/>
      <c r="I130" s="155"/>
      <c r="J130" s="155"/>
      <c r="K130" s="155"/>
      <c r="L130" s="155"/>
      <c r="M130" s="155"/>
    </row>
    <row r="131" spans="2:13" x14ac:dyDescent="0.3">
      <c r="B131" s="155"/>
      <c r="C131" s="155"/>
      <c r="D131" s="155"/>
      <c r="E131" s="155"/>
      <c r="F131" s="155"/>
      <c r="G131" s="155"/>
      <c r="H131" s="155"/>
      <c r="I131" s="155"/>
      <c r="J131" s="155"/>
      <c r="K131" s="155"/>
      <c r="L131" s="155"/>
      <c r="M131" s="155"/>
    </row>
    <row r="132" spans="2:13" x14ac:dyDescent="0.3">
      <c r="B132" s="155"/>
      <c r="C132" s="155"/>
      <c r="D132" s="155"/>
      <c r="E132" s="155"/>
      <c r="F132" s="155"/>
      <c r="G132" s="155"/>
      <c r="H132" s="155"/>
      <c r="I132" s="155"/>
      <c r="J132" s="155"/>
      <c r="K132" s="155"/>
      <c r="L132" s="155"/>
      <c r="M132" s="155"/>
    </row>
    <row r="133" spans="2:13" x14ac:dyDescent="0.3">
      <c r="B133" s="155"/>
      <c r="C133" s="155"/>
      <c r="D133" s="155"/>
      <c r="E133" s="155"/>
      <c r="F133" s="155"/>
      <c r="G133" s="155"/>
      <c r="H133" s="155"/>
      <c r="I133" s="155"/>
      <c r="J133" s="155"/>
      <c r="K133" s="155"/>
      <c r="L133" s="155"/>
      <c r="M133" s="155"/>
    </row>
    <row r="134" spans="2:13" x14ac:dyDescent="0.3">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77:M77"/>
    <mergeCell ref="B78:M78"/>
    <mergeCell ref="B47:M47"/>
    <mergeCell ref="B48:M48"/>
    <mergeCell ref="B49:M49"/>
    <mergeCell ref="B51:M51"/>
    <mergeCell ref="B67:M67"/>
    <mergeCell ref="B62:M62"/>
    <mergeCell ref="B65:M65"/>
    <mergeCell ref="B50:M50"/>
    <mergeCell ref="B98:M98"/>
    <mergeCell ref="B97:M97"/>
    <mergeCell ref="B96:M96"/>
    <mergeCell ref="B92:M92"/>
    <mergeCell ref="B91:M91"/>
    <mergeCell ref="B94:N94"/>
    <mergeCell ref="D95:J95"/>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37:M37"/>
    <mergeCell ref="B40:M40"/>
    <mergeCell ref="B57:M57"/>
    <mergeCell ref="B3:N5"/>
    <mergeCell ref="B7:M7"/>
    <mergeCell ref="B27:M27"/>
    <mergeCell ref="B44:M44"/>
    <mergeCell ref="B46:M46"/>
  </mergeCells>
  <hyperlinks>
    <hyperlink ref="D76" r:id="rId1" xr:uid="{00000000-0004-0000-0300-000000000000}"/>
    <hyperlink ref="D82" r:id="rId2" location="." xr:uid="{00000000-0004-0000-0300-000001000000}"/>
    <hyperlink ref="D88" r:id="rId3" xr:uid="{00000000-0004-0000-0300-000002000000}"/>
    <hyperlink ref="D95" r:id="rId4" xr:uid="{00000000-0004-0000-0300-000003000000}"/>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2"/>
  <sheetViews>
    <sheetView showRowColHeaders="0" topLeftCell="A6" zoomScaleNormal="100" workbookViewId="0">
      <selection activeCell="D8" sqref="D8:K8"/>
    </sheetView>
  </sheetViews>
  <sheetFormatPr defaultColWidth="9.109375" defaultRowHeight="14.4" x14ac:dyDescent="0.3"/>
  <cols>
    <col min="1" max="1" width="9.109375" style="152"/>
    <col min="2" max="2" width="3.6640625" style="152" customWidth="1"/>
    <col min="3" max="3" width="30.5546875" style="152" customWidth="1"/>
    <col min="4" max="4" width="11.33203125" style="152" bestFit="1" customWidth="1"/>
    <col min="5" max="10" width="9.109375" style="152"/>
    <col min="11" max="11" width="10.33203125" style="152" customWidth="1"/>
    <col min="12" max="12" width="4.109375" style="152" customWidth="1"/>
    <col min="13" max="16384" width="9.109375" style="152"/>
  </cols>
  <sheetData>
    <row r="2" spans="2:13" ht="15" thickBot="1" x14ac:dyDescent="0.35"/>
    <row r="3" spans="2:13" ht="15.75" customHeight="1" thickTop="1" x14ac:dyDescent="0.3">
      <c r="B3" s="235" t="s">
        <v>69</v>
      </c>
      <c r="C3" s="236"/>
      <c r="D3" s="236"/>
      <c r="E3" s="236"/>
      <c r="F3" s="236"/>
      <c r="G3" s="236"/>
      <c r="H3" s="236"/>
      <c r="I3" s="236"/>
      <c r="J3" s="236"/>
      <c r="K3" s="236"/>
      <c r="L3" s="237"/>
    </row>
    <row r="4" spans="2:13" ht="15" customHeight="1" x14ac:dyDescent="0.3">
      <c r="B4" s="238"/>
      <c r="C4" s="239"/>
      <c r="D4" s="239"/>
      <c r="E4" s="239"/>
      <c r="F4" s="239"/>
      <c r="G4" s="239"/>
      <c r="H4" s="239"/>
      <c r="I4" s="239"/>
      <c r="J4" s="239"/>
      <c r="K4" s="239"/>
      <c r="L4" s="240"/>
    </row>
    <row r="5" spans="2:13" ht="15" customHeight="1" x14ac:dyDescent="0.3">
      <c r="B5" s="238"/>
      <c r="C5" s="239"/>
      <c r="D5" s="239"/>
      <c r="E5" s="239"/>
      <c r="F5" s="239"/>
      <c r="G5" s="239"/>
      <c r="H5" s="239"/>
      <c r="I5" s="239"/>
      <c r="J5" s="239"/>
      <c r="K5" s="239"/>
      <c r="L5" s="240"/>
    </row>
    <row r="6" spans="2:13" ht="21" customHeight="1" x14ac:dyDescent="0.3">
      <c r="B6" s="146"/>
      <c r="C6" s="163"/>
      <c r="D6" s="163"/>
      <c r="E6" s="163"/>
      <c r="F6" s="163"/>
      <c r="G6" s="163"/>
      <c r="H6" s="163"/>
      <c r="I6" s="163"/>
      <c r="J6" s="163"/>
      <c r="K6" s="163"/>
      <c r="L6" s="124"/>
    </row>
    <row r="7" spans="2:13" ht="18.600000000000001" thickBot="1" x14ac:dyDescent="0.35">
      <c r="B7" s="146"/>
      <c r="C7" s="70" t="s">
        <v>70</v>
      </c>
      <c r="D7" s="265">
        <v>45321</v>
      </c>
      <c r="E7" s="265"/>
      <c r="F7" s="265"/>
      <c r="G7" s="265"/>
      <c r="H7" s="265"/>
      <c r="I7" s="265"/>
      <c r="J7" s="265"/>
      <c r="K7" s="265"/>
      <c r="L7" s="165"/>
      <c r="M7" s="160"/>
    </row>
    <row r="8" spans="2:13" ht="35.25" customHeight="1" thickBot="1" x14ac:dyDescent="0.35">
      <c r="B8" s="146"/>
      <c r="C8" s="55" t="s">
        <v>71</v>
      </c>
      <c r="D8" s="266" t="s">
        <v>255</v>
      </c>
      <c r="E8" s="266"/>
      <c r="F8" s="266"/>
      <c r="G8" s="266"/>
      <c r="H8" s="266"/>
      <c r="I8" s="266"/>
      <c r="J8" s="266"/>
      <c r="K8" s="266"/>
      <c r="L8" s="164"/>
    </row>
    <row r="9" spans="2:13" ht="39.75" customHeight="1" thickBot="1" x14ac:dyDescent="0.35">
      <c r="B9" s="146"/>
      <c r="C9" s="168" t="s">
        <v>72</v>
      </c>
      <c r="D9" s="266" t="s">
        <v>256</v>
      </c>
      <c r="E9" s="266"/>
      <c r="F9" s="266"/>
      <c r="G9" s="266"/>
      <c r="H9" s="266"/>
      <c r="I9" s="266"/>
      <c r="J9" s="266"/>
      <c r="K9" s="266"/>
      <c r="L9" s="166"/>
    </row>
    <row r="10" spans="2:13" ht="97.5" customHeight="1" x14ac:dyDescent="0.3">
      <c r="B10" s="146"/>
      <c r="C10" s="169" t="s">
        <v>73</v>
      </c>
      <c r="D10" s="267" t="s">
        <v>257</v>
      </c>
      <c r="E10" s="267"/>
      <c r="F10" s="267"/>
      <c r="G10" s="267"/>
      <c r="H10" s="267"/>
      <c r="I10" s="267"/>
      <c r="J10" s="267"/>
      <c r="K10" s="267"/>
      <c r="L10" s="166"/>
    </row>
    <row r="11" spans="2:13" ht="18.75" customHeight="1" thickBot="1" x14ac:dyDescent="0.35">
      <c r="B11" s="167"/>
      <c r="C11" s="149"/>
      <c r="D11" s="149"/>
      <c r="E11" s="149"/>
      <c r="F11" s="149"/>
      <c r="G11" s="149"/>
      <c r="H11" s="149"/>
      <c r="I11" s="149"/>
      <c r="J11" s="149"/>
      <c r="K11" s="149"/>
      <c r="L11" s="150"/>
    </row>
    <row r="12" spans="2:13" ht="15" thickTop="1" x14ac:dyDescent="0.3"/>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N38"/>
  <sheetViews>
    <sheetView showRowColHeaders="0" tabSelected="1" topLeftCell="A4" zoomScaleNormal="100" workbookViewId="0">
      <selection activeCell="D13" sqref="D13"/>
    </sheetView>
  </sheetViews>
  <sheetFormatPr defaultColWidth="9.109375" defaultRowHeight="14.4" x14ac:dyDescent="0.3"/>
  <cols>
    <col min="1" max="1" width="9.33203125" style="175" customWidth="1"/>
    <col min="2" max="2" width="4.88671875" style="175" customWidth="1"/>
    <col min="3" max="3" width="33.33203125" style="175" customWidth="1"/>
    <col min="4" max="4" width="26.88671875" style="175" customWidth="1"/>
    <col min="5" max="5" width="11.44140625" style="175" customWidth="1"/>
    <col min="6" max="6" width="17.44140625" style="175" customWidth="1"/>
    <col min="7" max="7" width="33.33203125" style="175" customWidth="1"/>
    <col min="8" max="8" width="14.109375" style="175" customWidth="1"/>
    <col min="9" max="9" width="9" style="175" customWidth="1"/>
    <col min="10" max="10" width="2" style="175" customWidth="1"/>
    <col min="11" max="11" width="7.109375" style="175" customWidth="1"/>
    <col min="12" max="16384" width="9.109375" style="175"/>
  </cols>
  <sheetData>
    <row r="3" spans="1:12" x14ac:dyDescent="0.3">
      <c r="A3" s="179"/>
      <c r="B3" s="268" t="s">
        <v>74</v>
      </c>
      <c r="C3" s="269"/>
      <c r="D3" s="269"/>
      <c r="E3" s="269"/>
      <c r="F3" s="269"/>
      <c r="G3" s="269"/>
      <c r="H3" s="269"/>
      <c r="I3" s="269"/>
      <c r="J3" s="270"/>
    </row>
    <row r="4" spans="1:12" x14ac:dyDescent="0.3">
      <c r="A4" s="179"/>
      <c r="B4" s="268"/>
      <c r="C4" s="269"/>
      <c r="D4" s="269"/>
      <c r="E4" s="269"/>
      <c r="F4" s="269"/>
      <c r="G4" s="269"/>
      <c r="H4" s="269"/>
      <c r="I4" s="269"/>
      <c r="J4" s="270"/>
    </row>
    <row r="5" spans="1:12" x14ac:dyDescent="0.3">
      <c r="A5" s="179"/>
      <c r="B5" s="268"/>
      <c r="C5" s="269"/>
      <c r="D5" s="269"/>
      <c r="E5" s="269"/>
      <c r="F5" s="269"/>
      <c r="G5" s="269"/>
      <c r="H5" s="269"/>
      <c r="I5" s="269"/>
      <c r="J5" s="270"/>
    </row>
    <row r="6" spans="1:12" ht="18" x14ac:dyDescent="0.3">
      <c r="A6" s="179"/>
      <c r="B6" s="1"/>
      <c r="C6" s="1"/>
      <c r="D6" s="1"/>
      <c r="E6" s="1"/>
      <c r="F6" s="1"/>
      <c r="G6" s="1"/>
      <c r="H6" s="1"/>
      <c r="I6" s="1"/>
      <c r="J6" s="124"/>
      <c r="L6" s="176"/>
    </row>
    <row r="7" spans="1:12" ht="18" customHeight="1" x14ac:dyDescent="0.5">
      <c r="A7" s="179"/>
      <c r="B7" s="1"/>
      <c r="C7" s="273" t="s">
        <v>75</v>
      </c>
      <c r="D7" s="273"/>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76</v>
      </c>
      <c r="D9" s="112">
        <v>45689</v>
      </c>
      <c r="E9" s="1"/>
      <c r="F9" s="1"/>
      <c r="G9" s="1"/>
      <c r="H9" s="82"/>
      <c r="I9" s="3"/>
      <c r="J9" s="171"/>
      <c r="L9" s="177"/>
    </row>
    <row r="10" spans="1:12" ht="21" customHeight="1" thickBot="1" x14ac:dyDescent="0.55000000000000004">
      <c r="A10" s="179"/>
      <c r="B10" s="1"/>
      <c r="C10" s="67" t="s">
        <v>77</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35">
      <c r="A11" s="179"/>
      <c r="B11" s="1"/>
      <c r="C11" s="67" t="s">
        <v>78</v>
      </c>
      <c r="D11" s="114">
        <v>120</v>
      </c>
      <c r="E11" s="7"/>
      <c r="F11" s="7"/>
      <c r="G11" s="272"/>
      <c r="H11" s="82"/>
      <c r="I11" s="7"/>
      <c r="J11" s="164"/>
      <c r="K11" s="177"/>
      <c r="L11" s="178"/>
    </row>
    <row r="12" spans="1:12" ht="36" customHeight="1" thickBot="1" x14ac:dyDescent="0.35">
      <c r="A12" s="179"/>
      <c r="B12" s="1"/>
      <c r="C12" s="67" t="s">
        <v>79</v>
      </c>
      <c r="D12" s="115">
        <v>3</v>
      </c>
      <c r="E12" s="8"/>
      <c r="F12" s="8"/>
      <c r="G12" s="272"/>
      <c r="H12" s="82"/>
      <c r="I12" s="8"/>
      <c r="J12" s="166"/>
      <c r="K12" s="178"/>
    </row>
    <row r="13" spans="1:12" ht="36" customHeight="1" thickBot="1" x14ac:dyDescent="0.35">
      <c r="A13" s="179"/>
      <c r="B13" s="1"/>
      <c r="C13" s="67" t="s">
        <v>253</v>
      </c>
      <c r="D13" s="115" t="s">
        <v>248</v>
      </c>
      <c r="E13" s="8"/>
      <c r="F13" s="8"/>
      <c r="G13" s="272"/>
      <c r="H13" s="82"/>
      <c r="I13" s="8"/>
      <c r="J13" s="166"/>
      <c r="K13" s="178"/>
    </row>
    <row r="14" spans="1:12" ht="50.25" customHeight="1" thickBot="1" x14ac:dyDescent="0.35">
      <c r="A14" s="179"/>
      <c r="B14" s="1"/>
      <c r="C14" s="69" t="s">
        <v>80</v>
      </c>
      <c r="D14" s="116" t="s">
        <v>139</v>
      </c>
      <c r="E14" s="8"/>
      <c r="F14" s="1"/>
      <c r="G14" s="272"/>
      <c r="H14" s="82"/>
      <c r="I14" s="8"/>
      <c r="J14" s="166"/>
      <c r="K14" s="178"/>
    </row>
    <row r="15" spans="1:12" ht="50.25" customHeight="1" thickBot="1" x14ac:dyDescent="0.35">
      <c r="A15" s="179"/>
      <c r="B15" s="1"/>
      <c r="C15" s="15" t="s">
        <v>82</v>
      </c>
      <c r="D15" s="80">
        <f>(IFERROR(IF(OR(D14="Package Treatment Plant user defined",D14="Septic Tank user defined"),"Please enter value in cell to the right:",IF('Stage 1'!D9&lt;DATE(2025,1,1),VLOOKUP('Stage 1'!D14,Lookups!C8:G16,2,FALSE),VLOOKUP('Stage 1'!D14,Lookups!C8:G15,4,FALSE))),""))</f>
        <v>0.6</v>
      </c>
      <c r="E15" s="117"/>
      <c r="F15" s="83" t="str">
        <f>IFERROR(IF(AND($D$9&lt;DATE(2025,1,1),(VLOOKUP($D$14,Lookups!$C$8:$G$13,2,FALSE))&gt;(VLOOKUP($D$14,Lookups!$C$8:$G$13,4,FALSE))), "Post 2025 WwTW P permit:",""),"")</f>
        <v/>
      </c>
      <c r="G15" s="85" t="str">
        <f>IFERROR(IF(AND($D$9&lt;DATE(2025,1,1),(VLOOKUP($D$14,Lookups!$C$8:$G$13,2,FALSE))&gt;(VLOOKUP($D$14,Lookups!$C$8:$G$13,4,FALSE))), VLOOKUP('Stage 1'!D14,Lookups!C8:G16,4,FALSE),""),"")</f>
        <v/>
      </c>
      <c r="H15" s="26" t="str">
        <f>IFERROR(IF(AND($D$9&lt;DATE(2025,1,1),(VLOOKUP($D$14,Lookups!$C$8:$G$13,2,FALSE))&gt;(VLOOKUP($D$14,Lookups!$C$8:$G$13,4,FALSE))), "mg TP/litre",""),"")</f>
        <v/>
      </c>
      <c r="I15" s="8"/>
      <c r="J15" s="124"/>
      <c r="K15" s="178"/>
    </row>
    <row r="16" spans="1:12" ht="50.25" customHeight="1" x14ac:dyDescent="0.3">
      <c r="A16" s="179"/>
      <c r="B16" s="1"/>
      <c r="C16" s="66" t="s">
        <v>83</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27</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3">
      <c r="A17" s="179"/>
      <c r="B17" s="1"/>
      <c r="C17" s="1"/>
      <c r="D17" s="1"/>
      <c r="E17" s="1"/>
      <c r="F17" s="1"/>
      <c r="G17" s="1"/>
      <c r="H17" s="1"/>
      <c r="I17" s="1"/>
      <c r="J17" s="124"/>
    </row>
    <row r="18" spans="1:14" ht="17.399999999999999" x14ac:dyDescent="0.3">
      <c r="A18" s="179"/>
      <c r="B18" s="1"/>
      <c r="C18" s="273" t="s">
        <v>84</v>
      </c>
      <c r="D18" s="273"/>
      <c r="E18" s="1"/>
      <c r="F18" s="1"/>
      <c r="G18" s="1"/>
      <c r="H18" s="1"/>
      <c r="I18" s="1"/>
      <c r="J18" s="124"/>
    </row>
    <row r="19" spans="1:14" x14ac:dyDescent="0.3">
      <c r="A19" s="179"/>
      <c r="B19" s="1"/>
      <c r="C19" s="1"/>
      <c r="D19" s="1"/>
      <c r="E19" s="1"/>
      <c r="F19" s="1"/>
      <c r="G19" s="1"/>
      <c r="H19" s="1"/>
      <c r="I19" s="1"/>
      <c r="J19" s="172"/>
    </row>
    <row r="20" spans="1:14" ht="3.75" customHeight="1" x14ac:dyDescent="0.3">
      <c r="A20" s="179"/>
      <c r="B20" s="1"/>
      <c r="C20" s="1"/>
      <c r="D20" s="1"/>
      <c r="E20" s="1"/>
      <c r="F20" s="1"/>
      <c r="G20" s="1"/>
      <c r="H20" s="1"/>
      <c r="I20" s="1"/>
      <c r="J20" s="172"/>
      <c r="N20" s="175" t="s">
        <v>85</v>
      </c>
    </row>
    <row r="21" spans="1:14" ht="15.6" x14ac:dyDescent="0.3">
      <c r="A21" s="179"/>
      <c r="B21" s="1"/>
      <c r="C21" s="271" t="str">
        <f>IFERROR(IF(AND($D$9&lt;DATE(2025,1,1),OR((VLOOKUP($D$14,Lookups!$C$8:$G$13,2,FALSE))&gt;(VLOOKUP($D$14,Lookups!$C$8:$G$13,4,FALSE)),(VLOOKUP($D$14,Lookups!$C$8:$G$13,3,FALSE))&gt;(VLOOKUP($D$14,Lookups!$C$8:$G$13,5,FALSE)))),"Post-2025 Stage 1 Nutrient Loading","Stage 1 Nutrient Loading"),"")</f>
        <v>Stage 1 Nutrient Loading</v>
      </c>
      <c r="D21" s="271"/>
      <c r="E21" s="1"/>
      <c r="F21" s="1"/>
      <c r="G21" s="271" t="str">
        <f>IFERROR(IF(AND($D$9&lt;DATE(2025,1,1),OR((VLOOKUP($D$14,Lookups!$C$8:$G$13,2,FALSE))&gt;(VLOOKUP($D$14,Lookups!$C$8:$G$13,4,FALSE)),(VLOOKUP($D$14,Lookups!$C$8:$G$13,3,FALSE))&gt;(VLOOKUP($D$14,Lookups!$C$8:$G$13,5,FALSE)))),"Pre-2025 Stage 1 Nutrient Loading",""),"")</f>
        <v/>
      </c>
      <c r="H21" s="271"/>
      <c r="I21" s="1"/>
      <c r="J21" s="124"/>
    </row>
    <row r="22" spans="1:14" hidden="1" x14ac:dyDescent="0.3">
      <c r="A22" s="179"/>
      <c r="B22" s="1"/>
      <c r="C22" s="1"/>
      <c r="D22" s="1"/>
      <c r="E22" s="1"/>
      <c r="F22" s="1"/>
      <c r="G22" s="1"/>
      <c r="H22" s="1"/>
      <c r="I22" s="1"/>
      <c r="J22" s="172"/>
    </row>
    <row r="23" spans="1:14" ht="17.399999999999999" thickBot="1" x14ac:dyDescent="0.45">
      <c r="A23" s="179"/>
      <c r="B23" s="1"/>
      <c r="C23" s="57" t="s">
        <v>86</v>
      </c>
      <c r="D23" s="58">
        <f>IF(ISBLANK(D12),"",D10*D12)</f>
        <v>7.1999999999999993</v>
      </c>
      <c r="E23" s="28" t="s">
        <v>87</v>
      </c>
      <c r="F23" s="1"/>
      <c r="G23" s="19" t="str">
        <f>IFERROR(IF(AND($D$9&lt;DATE(2025,1,1),OR((VLOOKUP($D$14,Lookups!$C$8:$G$13,2,FALSE))&gt;(VLOOKUP($D$14,Lookups!$C$8:$G$13,4,FALSE)),(VLOOKUP($D$14,Lookups!$C$8:$G$13,3,FALSE))&gt;(VLOOKUP($D$14,Lookups!$C$8:$G$13,5,FALSE)))),"Annual wastewater TP load:",""),"")</f>
        <v/>
      </c>
      <c r="H23" s="21" t="str">
        <f>IFERROR(IF(AND($D$9&lt;DATE(2025,1,1),OR((VLOOKUP($D$14,Lookups!$C$8:$G$13,2,FALSE))&gt;(VLOOKUP($D$14,Lookups!$C$8:$G$13,4,FALSE)),(VLOOKUP($D$14,Lookups!$C$8:$G$13,3,FALSE))&gt;(VLOOKUP($D$14,Lookups!$C$8:$G$13,5,FALSE)))),IF(D15=8,(D15*D$24)/1000000*365.25,(D15*D$24*0.9)/1000000*365.25),""),"")</f>
        <v/>
      </c>
      <c r="I23" s="28" t="str">
        <f>IFERROR(IF(AND($D$9&lt;DATE(2025,1,1),OR((VLOOKUP($D$14,Lookups!$C$8:$G$13,2,FALSE))&gt;(VLOOKUP($D$14,Lookups!$C$8:$G$13,4,FALSE)),(VLOOKUP($D$14,Lookups!$C$8:$G$13,3,FALSE))&gt;(VLOOKUP($D$14,Lookups!$C$8:$G$13,5,FALSE)))),"kg TP/yr",""),"")</f>
        <v/>
      </c>
      <c r="J23" s="173"/>
    </row>
    <row r="24" spans="1:14" ht="15" thickBot="1" x14ac:dyDescent="0.35">
      <c r="A24" s="179"/>
      <c r="B24" s="1"/>
      <c r="C24" s="27" t="s">
        <v>88</v>
      </c>
      <c r="D24" s="56">
        <f>IFERROR(D23*D11,"")</f>
        <v>863.99999999999989</v>
      </c>
      <c r="E24" s="28" t="s">
        <v>89</v>
      </c>
      <c r="F24" s="1"/>
      <c r="G24" s="19" t="str">
        <f>IFERROR(IF(AND($D$9&lt;DATE(2025,1,1),OR((VLOOKUP($D$14,Lookups!$C$8:$G$13,2,FALSE))&gt;(VLOOKUP($D$14,Lookups!$C$8:$G$13,4,FALSE)),(VLOOKUP($D$14,Lookups!$C$8:$G$13,3,FALSE))&gt;(VLOOKUP($D$14,Lookups!$C$8:$G$13,5,FALSE)))),"Annual wastewater TN load:",""),"")</f>
        <v/>
      </c>
      <c r="H24" s="21" t="str">
        <f>IFERROR(IF(AND($D$9&lt;DATE(2025,1,1),OR((VLOOKUP($D$14,Lookups!$C$8:$G$13,2,FALSE))&gt;(VLOOKUP($D$14,Lookups!$C$8:$G$13,4,FALSE)),(VLOOKUP($D$14,Lookups!$C$8:$G$13,3,FALSE))&gt;(VLOOKUP($D$14,Lookups!$C$8:$G$13,5,FALSE)))),IF(D16=25,(D16*D$24)/1000000*365.25,(D16*D$24*0.9)/1000000*365.25),""),"")</f>
        <v/>
      </c>
      <c r="I24" s="28" t="str">
        <f>IFERROR(IF(AND($D$9&lt;DATE(2025,1,1),OR((VLOOKUP($D$14,Lookups!$C$8:$G$13,2,FALSE))&gt;(VLOOKUP($D$14,Lookups!$C$8:$G$13,4,FALSE)),(VLOOKUP($D$14,Lookups!$C$8:$G$13,3,FALSE))&gt;(VLOOKUP($D$14,Lookups!$C$8:$G$13,5,FALSE)))),"kg TN/yr",""),"")</f>
        <v/>
      </c>
      <c r="J24" s="124"/>
    </row>
    <row r="25" spans="1:14" hidden="1" x14ac:dyDescent="0.3">
      <c r="A25" s="179"/>
      <c r="B25" s="1"/>
      <c r="C25" s="1"/>
      <c r="D25" s="1"/>
      <c r="E25" s="86"/>
      <c r="F25" s="1"/>
      <c r="G25" s="1"/>
      <c r="H25" s="1"/>
      <c r="I25" s="86"/>
      <c r="J25" s="124"/>
    </row>
    <row r="26" spans="1:14" hidden="1" x14ac:dyDescent="0.3">
      <c r="A26" s="179"/>
      <c r="B26" s="1"/>
      <c r="C26" s="1"/>
      <c r="D26" s="1"/>
      <c r="E26" s="86"/>
      <c r="F26" s="1"/>
      <c r="G26" s="89"/>
      <c r="H26" s="89"/>
      <c r="I26" s="90"/>
      <c r="J26" s="174"/>
    </row>
    <row r="27" spans="1:14" ht="15" hidden="1" thickBot="1" x14ac:dyDescent="0.35">
      <c r="A27" s="179"/>
      <c r="B27" s="1"/>
      <c r="C27" s="57" t="s">
        <v>90</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466.55999999999989</v>
      </c>
      <c r="E27" s="28" t="s">
        <v>91</v>
      </c>
      <c r="F27" s="1"/>
      <c r="G27" s="91"/>
      <c r="H27" s="89"/>
      <c r="I27" s="89"/>
      <c r="J27" s="174"/>
    </row>
    <row r="28" spans="1:14" ht="15" hidden="1" thickBot="1" x14ac:dyDescent="0.35">
      <c r="A28" s="179"/>
      <c r="B28" s="1"/>
      <c r="C28" s="27" t="s">
        <v>92</v>
      </c>
      <c r="D28" s="56">
        <f>IFERROR($D$27/1000000,"")</f>
        <v>4.6655999999999987E-4</v>
      </c>
      <c r="E28" s="28" t="s">
        <v>93</v>
      </c>
      <c r="F28" s="1"/>
      <c r="G28" s="91"/>
      <c r="H28" s="95"/>
      <c r="I28" s="92"/>
      <c r="J28" s="174"/>
    </row>
    <row r="29" spans="1:14" ht="15" hidden="1" thickBot="1" x14ac:dyDescent="0.35">
      <c r="A29" s="179"/>
      <c r="B29" s="1"/>
      <c r="C29" s="59" t="s">
        <v>94</v>
      </c>
      <c r="D29" s="61">
        <f>IFERROR($D$28*365.25,"")</f>
        <v>0.17041103999999996</v>
      </c>
      <c r="E29" s="28" t="s">
        <v>95</v>
      </c>
      <c r="F29" s="1"/>
      <c r="G29" s="91"/>
      <c r="H29" s="96"/>
      <c r="I29" s="92"/>
      <c r="J29" s="174"/>
    </row>
    <row r="30" spans="1:14" x14ac:dyDescent="0.3">
      <c r="A30" s="179"/>
      <c r="B30" s="1"/>
      <c r="C30" s="60" t="s">
        <v>96</v>
      </c>
      <c r="D30" s="62">
        <f>D29</f>
        <v>0.17041103999999996</v>
      </c>
      <c r="E30" s="87" t="s">
        <v>95</v>
      </c>
      <c r="F30" s="1"/>
      <c r="G30" s="93"/>
      <c r="H30" s="97"/>
      <c r="I30" s="94"/>
      <c r="J30" s="174"/>
    </row>
    <row r="31" spans="1:14" hidden="1" x14ac:dyDescent="0.3">
      <c r="A31" s="179"/>
      <c r="B31" s="1"/>
      <c r="C31" s="1"/>
      <c r="D31" s="1"/>
      <c r="E31" s="86"/>
      <c r="F31" s="1"/>
      <c r="G31" s="89"/>
      <c r="H31" s="89"/>
      <c r="I31" s="90"/>
      <c r="J31" s="174"/>
    </row>
    <row r="32" spans="1:14" hidden="1" x14ac:dyDescent="0.3">
      <c r="A32" s="179"/>
      <c r="B32" s="1"/>
      <c r="C32" s="1"/>
      <c r="D32" s="1"/>
      <c r="E32" s="86"/>
      <c r="F32" s="1"/>
      <c r="G32" s="89"/>
      <c r="H32" s="89"/>
      <c r="I32" s="90"/>
      <c r="J32" s="174"/>
    </row>
    <row r="33" spans="1:10" ht="15" hidden="1" thickBot="1" x14ac:dyDescent="0.35">
      <c r="A33" s="179"/>
      <c r="B33" s="1"/>
      <c r="C33" s="27" t="s">
        <v>97</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20995.199999999997</v>
      </c>
      <c r="E33" s="28" t="s">
        <v>98</v>
      </c>
      <c r="F33" s="1"/>
      <c r="G33" s="91"/>
      <c r="H33" s="95"/>
      <c r="I33" s="92"/>
      <c r="J33" s="174"/>
    </row>
    <row r="34" spans="1:10" ht="15" hidden="1" thickBot="1" x14ac:dyDescent="0.35">
      <c r="A34" s="179"/>
      <c r="B34" s="1"/>
      <c r="C34" s="63" t="s">
        <v>99</v>
      </c>
      <c r="D34" s="64">
        <f>IFERROR($D$33/1000000,"")</f>
        <v>2.0995199999999999E-2</v>
      </c>
      <c r="E34" s="28" t="s">
        <v>100</v>
      </c>
      <c r="F34" s="1"/>
      <c r="G34" s="91"/>
      <c r="H34" s="95"/>
      <c r="I34" s="92"/>
      <c r="J34" s="174"/>
    </row>
    <row r="35" spans="1:10" ht="15" hidden="1" thickBot="1" x14ac:dyDescent="0.35">
      <c r="A35" s="179"/>
      <c r="B35" s="1"/>
      <c r="C35" s="63" t="s">
        <v>101</v>
      </c>
      <c r="D35" s="65">
        <f>IFERROR($D$34*365.25,"")</f>
        <v>7.6684967999999998</v>
      </c>
      <c r="E35" s="28" t="s">
        <v>102</v>
      </c>
      <c r="F35" s="1"/>
      <c r="G35" s="91"/>
      <c r="H35" s="96"/>
      <c r="I35" s="92"/>
      <c r="J35" s="174"/>
    </row>
    <row r="36" spans="1:10" x14ac:dyDescent="0.3">
      <c r="A36" s="179"/>
      <c r="B36" s="1"/>
      <c r="C36" s="19" t="s">
        <v>103</v>
      </c>
      <c r="D36" s="20">
        <f>D35</f>
        <v>7.6684967999999998</v>
      </c>
      <c r="E36" s="87" t="s">
        <v>102</v>
      </c>
      <c r="F36" s="1"/>
      <c r="G36" s="93"/>
      <c r="H36" s="97"/>
      <c r="I36" s="94"/>
      <c r="J36" s="174"/>
    </row>
    <row r="37" spans="1:10" ht="15" thickBot="1" x14ac:dyDescent="0.35">
      <c r="A37" s="179"/>
      <c r="B37" s="167"/>
      <c r="C37" s="149"/>
      <c r="D37" s="149"/>
      <c r="E37" s="149"/>
      <c r="F37" s="149"/>
      <c r="G37" s="149"/>
      <c r="H37" s="149"/>
      <c r="I37" s="149"/>
      <c r="J37" s="150"/>
    </row>
    <row r="38" spans="1:10" ht="15" thickTop="1" x14ac:dyDescent="0.3"/>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6">
    <cfRule type="expression" dxfId="7" priority="4">
      <formula>ISNUMBER($G$16)</formula>
    </cfRule>
  </conditionalFormatting>
  <conditionalFormatting sqref="H9:H16 G10">
    <cfRule type="expression" dxfId="6" priority="12">
      <formula>_xlfn.ISFORMULA($G$10)</formula>
    </cfRule>
    <cfRule type="expression" dxfId="5" priority="13">
      <formula>ISTEXT($G$10)</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00000000-0002-0000-0500-000000000000}">
      <formula1>44562</formula1>
    </dataValidation>
    <dataValidation type="decimal" operator="greaterThan" showInputMessage="1" showErrorMessage="1" prompt="The average occupancy rate (people per dwelling/unit) should not be edited unless there is sufficient evidence." sqref="D10" xr:uid="{00000000-0002-0000-0500-000001000000}">
      <formula1>0</formula1>
    </dataValidation>
    <dataValidation type="whole" operator="greaterThan" showInputMessage="1" showErrorMessage="1" errorTitle="Water usage:" error="Please enter a whole number in litres/person/day" prompt="Keep as 120 unless other efficiency measures are used. " sqref="D11" xr:uid="{00000000-0002-0000-0500-000002000000}">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00000000-0002-0000-0500-000003000000}">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4000000}">
          <x14:formula1>
            <xm:f>'C:\Users\DS56\OneDrive - Ricardo Plc\NE NN\[Copy of Herefordshire Council Phosphate Budget Calculator_Final.xlsx]Stage 2 and 3 lookups'!#REF!</xm:f>
          </x14:formula1>
          <xm:sqref>J8:J10</xm:sqref>
        </x14:dataValidation>
        <x14:dataValidation type="list" allowBlank="1" showInputMessage="1" showErrorMessage="1" xr:uid="{00000000-0002-0000-0500-000005000000}">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0000000-0002-0000-0500-000006000000}">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4"/>
  <sheetViews>
    <sheetView showRowColHeaders="0" topLeftCell="A10" zoomScaleNormal="100" workbookViewId="0">
      <selection activeCell="D15" sqref="D15"/>
    </sheetView>
  </sheetViews>
  <sheetFormatPr defaultColWidth="9.109375" defaultRowHeight="14.4" x14ac:dyDescent="0.3"/>
  <cols>
    <col min="1" max="1" width="9.109375" style="152"/>
    <col min="2" max="2" width="4.6640625" style="152" customWidth="1"/>
    <col min="3" max="3" width="32.109375" style="152" customWidth="1"/>
    <col min="4" max="4" width="8.44140625" style="152" bestFit="1" customWidth="1"/>
    <col min="5" max="5" width="21.109375" style="152" customWidth="1"/>
    <col min="6" max="6" width="17.6640625" style="152" customWidth="1"/>
    <col min="7" max="7" width="122.6640625" style="152" customWidth="1"/>
    <col min="8" max="8" width="5.6640625" style="152" customWidth="1"/>
    <col min="9" max="9" width="8.109375" style="152" customWidth="1"/>
    <col min="10" max="10" width="9.109375" style="152" customWidth="1"/>
    <col min="11" max="11" width="26.109375" style="152" customWidth="1"/>
    <col min="12" max="16384" width="9.109375" style="152"/>
  </cols>
  <sheetData>
    <row r="3" spans="1:11" ht="29.4" x14ac:dyDescent="0.3">
      <c r="A3" s="153"/>
      <c r="B3" s="268" t="s">
        <v>104</v>
      </c>
      <c r="C3" s="269"/>
      <c r="D3" s="269"/>
      <c r="E3" s="269"/>
      <c r="F3" s="269"/>
      <c r="G3" s="269"/>
      <c r="H3" s="231"/>
    </row>
    <row r="4" spans="1:11" ht="29.4" x14ac:dyDescent="0.3">
      <c r="A4" s="153"/>
      <c r="B4" s="268"/>
      <c r="C4" s="269"/>
      <c r="D4" s="269"/>
      <c r="E4" s="269"/>
      <c r="F4" s="269"/>
      <c r="G4" s="269"/>
      <c r="H4" s="231"/>
    </row>
    <row r="5" spans="1:11" ht="29.4" x14ac:dyDescent="0.3">
      <c r="A5" s="153"/>
      <c r="B5" s="268"/>
      <c r="C5" s="269"/>
      <c r="D5" s="269"/>
      <c r="E5" s="269"/>
      <c r="F5" s="269"/>
      <c r="G5" s="269"/>
      <c r="H5" s="231"/>
    </row>
    <row r="6" spans="1:11" ht="18" x14ac:dyDescent="0.3">
      <c r="A6" s="153"/>
      <c r="B6" s="1"/>
      <c r="C6" s="1"/>
      <c r="D6" s="1"/>
      <c r="E6" s="1"/>
      <c r="F6" s="1"/>
      <c r="G6" s="6"/>
      <c r="H6" s="165"/>
    </row>
    <row r="7" spans="1:11" ht="18" customHeight="1" x14ac:dyDescent="0.3">
      <c r="A7" s="153"/>
      <c r="B7" s="1"/>
      <c r="C7" s="277" t="s">
        <v>75</v>
      </c>
      <c r="D7" s="277"/>
      <c r="E7" s="277"/>
      <c r="F7" s="277"/>
      <c r="G7" s="7"/>
      <c r="H7" s="164"/>
    </row>
    <row r="8" spans="1:11" ht="12" customHeight="1" x14ac:dyDescent="0.3">
      <c r="A8" s="153"/>
      <c r="B8" s="1"/>
      <c r="C8" s="1"/>
      <c r="D8" s="1"/>
      <c r="E8" s="1"/>
      <c r="F8" s="1"/>
      <c r="G8" s="7"/>
      <c r="H8" s="164"/>
    </row>
    <row r="9" spans="1:11" ht="18.600000000000001" thickBot="1" x14ac:dyDescent="0.35">
      <c r="A9" s="153"/>
      <c r="B9" s="1"/>
      <c r="C9" s="275" t="s">
        <v>105</v>
      </c>
      <c r="D9" s="275"/>
      <c r="E9" s="106" t="s">
        <v>160</v>
      </c>
      <c r="F9" s="1"/>
      <c r="G9" s="7"/>
      <c r="H9" s="164"/>
    </row>
    <row r="10" spans="1:11" ht="28.2" thickBot="1" x14ac:dyDescent="0.35">
      <c r="A10" s="153"/>
      <c r="B10" s="1"/>
      <c r="C10" s="276" t="s">
        <v>106</v>
      </c>
      <c r="D10" s="276"/>
      <c r="E10" s="107" t="s">
        <v>238</v>
      </c>
      <c r="F10" s="1"/>
      <c r="G10" s="8"/>
      <c r="H10" s="166"/>
    </row>
    <row r="11" spans="1:11" ht="18.600000000000001" thickBot="1" x14ac:dyDescent="0.35">
      <c r="A11" s="153"/>
      <c r="B11" s="1"/>
      <c r="C11" s="276" t="s">
        <v>107</v>
      </c>
      <c r="D11" s="276"/>
      <c r="E11" s="108" t="s">
        <v>211</v>
      </c>
      <c r="F11" s="1"/>
      <c r="G11" s="8"/>
      <c r="H11" s="166"/>
    </row>
    <row r="12" spans="1:11" x14ac:dyDescent="0.3">
      <c r="A12" s="153"/>
      <c r="B12" s="1"/>
      <c r="C12" s="274" t="s">
        <v>108</v>
      </c>
      <c r="D12" s="274"/>
      <c r="E12" s="109" t="s">
        <v>247</v>
      </c>
      <c r="F12" s="1"/>
      <c r="G12" s="1"/>
      <c r="H12" s="124"/>
    </row>
    <row r="13" spans="1:11" x14ac:dyDescent="0.3">
      <c r="A13" s="153"/>
      <c r="B13" s="1"/>
      <c r="C13" s="1"/>
      <c r="D13" s="1"/>
      <c r="E13" s="1"/>
      <c r="F13" s="1"/>
      <c r="G13" s="1"/>
      <c r="H13" s="124"/>
    </row>
    <row r="14" spans="1:11" ht="63" customHeight="1" thickBot="1" x14ac:dyDescent="0.35">
      <c r="A14" s="153"/>
      <c r="B14" s="1"/>
      <c r="C14" s="72" t="s">
        <v>109</v>
      </c>
      <c r="D14" s="73" t="s">
        <v>110</v>
      </c>
      <c r="E14" s="73" t="s">
        <v>111</v>
      </c>
      <c r="F14" s="74" t="s">
        <v>112</v>
      </c>
      <c r="G14" s="1"/>
      <c r="H14" s="124"/>
    </row>
    <row r="15" spans="1:11" x14ac:dyDescent="0.3">
      <c r="A15" s="153"/>
      <c r="B15" s="1"/>
      <c r="C15" s="110" t="s">
        <v>183</v>
      </c>
      <c r="D15" s="205">
        <v>8.5000000000000006E-2</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0.14887289528649997</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1.3863124445774995</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3">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3">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3">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3">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3">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3">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3">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3">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3">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3">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3">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3">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3">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3">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3">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5" thickBot="1" x14ac:dyDescent="0.35">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3">
      <c r="A32" s="153"/>
      <c r="B32" s="1"/>
      <c r="C32" s="75" t="s">
        <v>113</v>
      </c>
      <c r="D32" s="102">
        <f>SUM(D15:D31)</f>
        <v>8.5000000000000006E-2</v>
      </c>
      <c r="E32" s="103">
        <f>SUM(E15:E31)</f>
        <v>0.14887289528649997</v>
      </c>
      <c r="F32" s="201">
        <f>SUM(F15:F31)</f>
        <v>1.3863124445774995</v>
      </c>
      <c r="G32" s="1"/>
      <c r="H32" s="124"/>
    </row>
    <row r="33" spans="1:8" ht="15" thickBot="1" x14ac:dyDescent="0.35">
      <c r="A33" s="153"/>
      <c r="B33" s="167"/>
      <c r="C33" s="149"/>
      <c r="D33" s="149"/>
      <c r="E33" s="149"/>
      <c r="F33" s="149"/>
      <c r="G33" s="149"/>
      <c r="H33" s="150"/>
    </row>
    <row r="34" spans="1:8" ht="15" thickTop="1" x14ac:dyDescent="0.3"/>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00000000-0002-0000-0600-000000000000}"/>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00000000-0002-0000-0600-000001000000}">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600-000002000000}">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00000000-0002-0000-0600-000003000000}">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600-000004000000}">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00000000-0002-0000-0600-000005000000}">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29"/>
  <sheetViews>
    <sheetView showRowColHeaders="0" topLeftCell="A3" zoomScaleNormal="100" workbookViewId="0">
      <selection activeCell="C11" sqref="C11"/>
    </sheetView>
  </sheetViews>
  <sheetFormatPr defaultColWidth="9.109375" defaultRowHeight="14.4" x14ac:dyDescent="0.3"/>
  <cols>
    <col min="1" max="1" width="9.109375" style="152"/>
    <col min="2" max="2" width="4.6640625" style="152" customWidth="1"/>
    <col min="3" max="3" width="32" style="152" customWidth="1"/>
    <col min="4" max="4" width="12.44140625" style="152" customWidth="1"/>
    <col min="5" max="5" width="19.5546875" style="152" customWidth="1"/>
    <col min="6" max="6" width="18.88671875" style="152" customWidth="1"/>
    <col min="7" max="7" width="4.5546875" style="152" customWidth="1"/>
    <col min="8" max="16384" width="9.109375" style="152"/>
  </cols>
  <sheetData>
    <row r="3" spans="1:9" x14ac:dyDescent="0.3">
      <c r="A3" s="153"/>
      <c r="B3" s="268" t="s">
        <v>114</v>
      </c>
      <c r="C3" s="269"/>
      <c r="D3" s="269"/>
      <c r="E3" s="269"/>
      <c r="F3" s="269"/>
      <c r="G3" s="270"/>
    </row>
    <row r="4" spans="1:9" x14ac:dyDescent="0.3">
      <c r="A4" s="153"/>
      <c r="B4" s="268"/>
      <c r="C4" s="269"/>
      <c r="D4" s="269"/>
      <c r="E4" s="269"/>
      <c r="F4" s="269"/>
      <c r="G4" s="270"/>
    </row>
    <row r="5" spans="1:9" x14ac:dyDescent="0.3">
      <c r="A5" s="153"/>
      <c r="B5" s="268"/>
      <c r="C5" s="269"/>
      <c r="D5" s="269"/>
      <c r="E5" s="269"/>
      <c r="F5" s="269"/>
      <c r="G5" s="270"/>
    </row>
    <row r="6" spans="1:9" ht="18" x14ac:dyDescent="0.3">
      <c r="A6" s="153"/>
      <c r="B6" s="1"/>
      <c r="C6" s="1"/>
      <c r="D6" s="1"/>
      <c r="E6" s="1"/>
      <c r="F6" s="1"/>
      <c r="G6" s="165"/>
    </row>
    <row r="7" spans="1:9" ht="18" customHeight="1" x14ac:dyDescent="0.3">
      <c r="A7" s="153"/>
      <c r="B7" s="1"/>
      <c r="C7" s="273" t="s">
        <v>75</v>
      </c>
      <c r="D7" s="273"/>
      <c r="E7" s="273"/>
      <c r="F7" s="273"/>
      <c r="G7" s="164"/>
    </row>
    <row r="8" spans="1:9" x14ac:dyDescent="0.3">
      <c r="A8" s="153"/>
      <c r="B8" s="1"/>
      <c r="C8" s="1"/>
      <c r="D8" s="1"/>
      <c r="E8" s="1"/>
      <c r="F8" s="1"/>
      <c r="G8" s="124"/>
    </row>
    <row r="9" spans="1:9" ht="68.25" customHeight="1" thickBot="1" x14ac:dyDescent="0.35">
      <c r="A9" s="153"/>
      <c r="B9" s="1"/>
      <c r="C9" s="76" t="s">
        <v>115</v>
      </c>
      <c r="D9" s="76" t="s">
        <v>110</v>
      </c>
      <c r="E9" s="73" t="s">
        <v>111</v>
      </c>
      <c r="F9" s="74" t="s">
        <v>116</v>
      </c>
      <c r="G9" s="124"/>
    </row>
    <row r="10" spans="1:9" x14ac:dyDescent="0.3">
      <c r="A10" s="153"/>
      <c r="B10" s="1"/>
      <c r="C10" s="110" t="s">
        <v>183</v>
      </c>
      <c r="D10" s="118">
        <v>8.5000000000000006E-2</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0.14887289528649997</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1.3863124445774995</v>
      </c>
      <c r="G10" s="124"/>
    </row>
    <row r="11" spans="1:9" x14ac:dyDescent="0.3">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35">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
      <c r="A27" s="153"/>
      <c r="B27" s="1"/>
      <c r="C27" s="71" t="s">
        <v>113</v>
      </c>
      <c r="D27" s="144">
        <f>SUM(D10:D26)</f>
        <v>8.5000000000000006E-2</v>
      </c>
      <c r="E27" s="103">
        <f>SUM(E10:E26)</f>
        <v>0.14887289528649997</v>
      </c>
      <c r="F27" s="104">
        <f>SUM(F10:F26)</f>
        <v>1.3863124445774995</v>
      </c>
      <c r="G27" s="124"/>
    </row>
    <row r="28" spans="1:7" ht="15" thickBot="1" x14ac:dyDescent="0.35">
      <c r="A28" s="153"/>
      <c r="B28" s="167"/>
      <c r="C28" s="149"/>
      <c r="D28" s="149"/>
      <c r="E28" s="149"/>
      <c r="F28" s="149"/>
      <c r="G28" s="150"/>
    </row>
    <row r="29" spans="1:7" ht="15" thickTop="1" x14ac:dyDescent="0.3"/>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00000000-0002-0000-0700-000000000000}"/>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00000000-0002-0000-0700-000001000000}">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00000000-0002-0000-0700-000002000000}">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33"/>
  <sheetViews>
    <sheetView showRowColHeaders="0" zoomScaleNormal="100" workbookViewId="0">
      <selection activeCell="G22" sqref="G22:G25"/>
    </sheetView>
  </sheetViews>
  <sheetFormatPr defaultColWidth="9.109375" defaultRowHeight="14.4" x14ac:dyDescent="0.3"/>
  <cols>
    <col min="1" max="1" width="9.109375" style="152"/>
    <col min="2" max="2" width="4.88671875" style="152" customWidth="1"/>
    <col min="3" max="3" width="30.44140625" style="152" customWidth="1"/>
    <col min="4" max="4" width="26.88671875" style="152" customWidth="1"/>
    <col min="5" max="5" width="9.109375" style="152"/>
    <col min="6" max="6" width="22.109375" style="152" customWidth="1"/>
    <col min="7" max="7" width="23.33203125" style="152" customWidth="1"/>
    <col min="8" max="10" width="9.109375" style="152"/>
    <col min="11" max="11" width="7.109375" style="152" customWidth="1"/>
    <col min="12" max="16384" width="9.109375" style="152"/>
  </cols>
  <sheetData>
    <row r="2" spans="2:12" ht="15" thickBot="1" x14ac:dyDescent="0.35"/>
    <row r="3" spans="2:12" ht="15" thickTop="1" x14ac:dyDescent="0.3">
      <c r="B3" s="278" t="s">
        <v>117</v>
      </c>
      <c r="C3" s="279"/>
      <c r="D3" s="279"/>
      <c r="E3" s="279"/>
      <c r="F3" s="279"/>
      <c r="G3" s="279"/>
      <c r="H3" s="280"/>
    </row>
    <row r="4" spans="2:12" x14ac:dyDescent="0.3">
      <c r="B4" s="268"/>
      <c r="C4" s="269"/>
      <c r="D4" s="269"/>
      <c r="E4" s="269"/>
      <c r="F4" s="269"/>
      <c r="G4" s="269"/>
      <c r="H4" s="270"/>
    </row>
    <row r="5" spans="2:12" x14ac:dyDescent="0.3">
      <c r="B5" s="268"/>
      <c r="C5" s="269"/>
      <c r="D5" s="269"/>
      <c r="E5" s="269"/>
      <c r="F5" s="269"/>
      <c r="G5" s="269"/>
      <c r="H5" s="270"/>
    </row>
    <row r="6" spans="2:12" ht="18" x14ac:dyDescent="0.3">
      <c r="B6" s="146"/>
      <c r="C6" s="1"/>
      <c r="D6" s="1"/>
      <c r="E6" s="1"/>
      <c r="F6" s="1"/>
      <c r="G6" s="1"/>
      <c r="H6" s="124"/>
      <c r="L6" s="159"/>
    </row>
    <row r="7" spans="2:12" ht="18" x14ac:dyDescent="0.3">
      <c r="B7" s="146"/>
      <c r="C7" s="277" t="s">
        <v>118</v>
      </c>
      <c r="D7" s="277"/>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8.600000000000001" hidden="1" thickBot="1" x14ac:dyDescent="0.55000000000000004">
      <c r="B10" s="146"/>
      <c r="C10" s="68" t="s">
        <v>119</v>
      </c>
      <c r="D10" s="98">
        <f>'Stage 1'!D30</f>
        <v>0.17041103999999996</v>
      </c>
      <c r="E10" s="22"/>
      <c r="F10" s="1"/>
      <c r="G10" s="1"/>
      <c r="H10" s="184"/>
      <c r="I10" s="188"/>
      <c r="J10" s="189"/>
      <c r="L10" s="161"/>
    </row>
    <row r="11" spans="2:12" ht="21" hidden="1" customHeight="1" thickBot="1" x14ac:dyDescent="0.55000000000000004">
      <c r="B11" s="146"/>
      <c r="C11" s="69" t="s">
        <v>120</v>
      </c>
      <c r="D11" s="99">
        <f>'Stage 3'!E27-'Stage 2'!E32</f>
        <v>0</v>
      </c>
      <c r="E11" s="24"/>
      <c r="F11" s="1"/>
      <c r="G11" s="1"/>
      <c r="H11" s="184"/>
      <c r="I11" s="190"/>
      <c r="J11" s="189"/>
      <c r="K11" s="159"/>
      <c r="L11" s="162"/>
    </row>
    <row r="12" spans="2:12" ht="18.600000000000001" hidden="1" thickBot="1" x14ac:dyDescent="0.35">
      <c r="B12" s="146"/>
      <c r="C12" s="69" t="s">
        <v>121</v>
      </c>
      <c r="D12" s="65">
        <f>D10+D11</f>
        <v>0.17041103999999996</v>
      </c>
      <c r="E12" s="25"/>
      <c r="F12" s="1"/>
      <c r="G12" s="1"/>
      <c r="H12" s="164"/>
      <c r="I12" s="191"/>
      <c r="J12" s="161"/>
      <c r="K12" s="161"/>
      <c r="L12" s="162"/>
    </row>
    <row r="13" spans="2:12" ht="29.25" hidden="1" customHeight="1" x14ac:dyDescent="0.3">
      <c r="B13" s="146"/>
      <c r="C13" s="15" t="s">
        <v>122</v>
      </c>
      <c r="D13" s="100">
        <f>D12*1.2</f>
        <v>0.20449324799999993</v>
      </c>
      <c r="E13" s="26"/>
      <c r="F13" s="1"/>
      <c r="G13" s="1"/>
      <c r="H13" s="166"/>
      <c r="I13" s="192"/>
      <c r="J13" s="162"/>
      <c r="K13" s="162"/>
    </row>
    <row r="14" spans="2:12" ht="11.25" hidden="1" customHeight="1" x14ac:dyDescent="0.3">
      <c r="B14" s="146"/>
      <c r="C14" s="22"/>
      <c r="D14" s="185"/>
      <c r="E14" s="22"/>
      <c r="F14" s="1"/>
      <c r="G14" s="1"/>
      <c r="H14" s="124"/>
    </row>
    <row r="15" spans="2:12" hidden="1" x14ac:dyDescent="0.3">
      <c r="B15" s="146"/>
      <c r="C15" s="22"/>
      <c r="D15" s="185"/>
      <c r="E15" s="22"/>
      <c r="F15" s="1"/>
      <c r="G15" s="1"/>
      <c r="H15" s="124"/>
    </row>
    <row r="16" spans="2:12" ht="15" hidden="1" thickBot="1" x14ac:dyDescent="0.35">
      <c r="B16" s="146"/>
      <c r="C16" s="68" t="s">
        <v>123</v>
      </c>
      <c r="D16" s="98">
        <f>'Stage 1'!D35</f>
        <v>7.6684967999999998</v>
      </c>
      <c r="E16" s="22"/>
      <c r="F16" s="1"/>
      <c r="G16" s="1"/>
      <c r="H16" s="124"/>
    </row>
    <row r="17" spans="2:8" ht="15" hidden="1" thickBot="1" x14ac:dyDescent="0.35">
      <c r="B17" s="146"/>
      <c r="C17" s="69" t="s">
        <v>124</v>
      </c>
      <c r="D17" s="101">
        <f>'Stage 3'!F27-'Stage 2'!F32</f>
        <v>0</v>
      </c>
      <c r="E17" s="22"/>
      <c r="F17" s="1"/>
      <c r="G17" s="1"/>
      <c r="H17" s="124"/>
    </row>
    <row r="18" spans="2:8" ht="15" hidden="1" thickBot="1" x14ac:dyDescent="0.35">
      <c r="B18" s="146"/>
      <c r="C18" s="67" t="s">
        <v>125</v>
      </c>
      <c r="D18" s="88">
        <f>D16+D17</f>
        <v>7.6684967999999998</v>
      </c>
      <c r="E18" s="18"/>
      <c r="F18" s="1"/>
      <c r="G18" s="1"/>
      <c r="H18" s="124"/>
    </row>
    <row r="19" spans="2:8" hidden="1" x14ac:dyDescent="0.3">
      <c r="B19" s="146"/>
      <c r="C19" s="15" t="s">
        <v>126</v>
      </c>
      <c r="D19" s="100">
        <f>D18*1.2</f>
        <v>9.2021961599999997</v>
      </c>
      <c r="E19" s="18"/>
      <c r="F19" s="1"/>
      <c r="G19" s="1"/>
      <c r="H19" s="124"/>
    </row>
    <row r="20" spans="2:8" ht="18" x14ac:dyDescent="0.3">
      <c r="B20" s="146"/>
      <c r="C20" s="9"/>
      <c r="D20" s="11"/>
      <c r="E20" s="12"/>
      <c r="F20" s="1"/>
      <c r="G20" s="1"/>
      <c r="H20" s="124"/>
    </row>
    <row r="21" spans="2:8" ht="24.75" customHeight="1" x14ac:dyDescent="0.3">
      <c r="B21" s="146"/>
      <c r="C21" s="281" t="str">
        <f>IFERROR(IF(AND('Stage 1'!$D$9&lt;DATE(2025,1,1),OR((VLOOKUP('Stage 1'!$D$14,Lookups!$C$8:$G$13,2,FALSE))&gt;(VLOOKUP('Stage 1'!$D$14,Lookups!$C$8:$G$13,4,FALSE)),(VLOOKUP('Stage 1'!$D$14,Lookups!$C$8:$G$13,3,FALSE))&gt;(VLOOKUP('Stage 1'!$D$14,Lookups!$C$8:$G$13,5,FALSE)))),"Post-2025 Annual Nutrient Budget","Annual Nutrient Budget"),"")</f>
        <v>Annual Nutrient Budget</v>
      </c>
      <c r="D21" s="281"/>
      <c r="E21" s="12"/>
      <c r="F21" s="281" t="str">
        <f>IFERROR(IF(AND('Stage 1'!$D$9&lt;DATE(2025,1,1),OR((VLOOKUP('Stage 1'!$D$14,Lookups!$C$8:$G$13,2,FALSE))&gt;(VLOOKUP('Stage 1'!$D$14,Lookups!$C$8:$G$13,4,FALSE)),(VLOOKUP('Stage 1'!$D$14,Lookups!$C$8:$G$13,3,FALSE))&gt;(VLOOKUP('Stage 1'!$D$14,Lookups!$C$8:$G$13,5,FALSE)))),"Pre-2025 Annual Nutrient Budget",""),"")</f>
        <v/>
      </c>
      <c r="G21" s="281"/>
      <c r="H21" s="124"/>
    </row>
    <row r="22" spans="2:8" ht="15" customHeight="1" x14ac:dyDescent="0.3">
      <c r="B22" s="146"/>
      <c r="C22" s="282" t="s">
        <v>127</v>
      </c>
      <c r="D22" s="284" t="str">
        <f>IF(ROUND(D13,2)&lt;0,0&amp;" kg TP/year",ROUND(D13,2)&amp;" kg TP/year")</f>
        <v>0.2 kg TP/year</v>
      </c>
      <c r="E22" s="1"/>
      <c r="F22" s="282" t="str">
        <f>IFERROR(IF(AND('Stage 1'!$D$9&lt;DATE(2025,1,1),OR((VLOOKUP('Stage 1'!$D$14,Lookups!$C$8:$G$13,2,FALSE))&gt;(VLOOKUP('Stage 1'!$D$14,Lookups!$C$8:$G$13,4,FALSE)),(VLOOKUP('Stage 1'!$D$14,Lookups!$C$8:$G$13,3,FALSE))&gt;(VLOOKUP('Stage 1'!$D$14,Lookups!$C$8:$G$13,5,FALSE)))),"The pre-2025 annual phosphorus load to mitigate is:",""),"")</f>
        <v/>
      </c>
      <c r="G22" s="283"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
      </c>
      <c r="H22" s="124"/>
    </row>
    <row r="23" spans="2:8" ht="15" customHeight="1" x14ac:dyDescent="0.3">
      <c r="B23" s="146"/>
      <c r="C23" s="282"/>
      <c r="D23" s="284"/>
      <c r="E23" s="1"/>
      <c r="F23" s="282"/>
      <c r="G23" s="283"/>
      <c r="H23" s="124"/>
    </row>
    <row r="24" spans="2:8" ht="15" customHeight="1" x14ac:dyDescent="0.3">
      <c r="B24" s="146"/>
      <c r="C24" s="282"/>
      <c r="D24" s="284"/>
      <c r="E24" s="1"/>
      <c r="F24" s="282"/>
      <c r="G24" s="283"/>
      <c r="H24" s="124"/>
    </row>
    <row r="25" spans="2:8" ht="15" customHeight="1" x14ac:dyDescent="0.3">
      <c r="B25" s="146"/>
      <c r="C25" s="282"/>
      <c r="D25" s="284"/>
      <c r="E25" s="1"/>
      <c r="F25" s="282"/>
      <c r="G25" s="283"/>
      <c r="H25" s="124"/>
    </row>
    <row r="26" spans="2:8" ht="15" customHeight="1" x14ac:dyDescent="0.3">
      <c r="B26" s="146"/>
      <c r="C26" s="22"/>
      <c r="D26" s="54"/>
      <c r="E26" s="1"/>
      <c r="F26" s="1"/>
      <c r="G26" s="1"/>
      <c r="H26" s="124"/>
    </row>
    <row r="27" spans="2:8" x14ac:dyDescent="0.3">
      <c r="B27" s="146"/>
      <c r="C27" s="22"/>
      <c r="D27" s="54"/>
      <c r="E27" s="1"/>
      <c r="F27" s="84"/>
      <c r="G27" s="1"/>
      <c r="H27" s="124"/>
    </row>
    <row r="28" spans="2:8" ht="15" customHeight="1" x14ac:dyDescent="0.3">
      <c r="B28" s="146"/>
      <c r="C28" s="282" t="s">
        <v>128</v>
      </c>
      <c r="D28" s="284" t="str">
        <f>IF(ROUND(D19,2)&lt;0,0&amp;" kg TN/year",ROUND(D19,2)&amp;" kg TN/year")</f>
        <v>9.2 kg TN/year</v>
      </c>
      <c r="E28" s="1"/>
      <c r="F28" s="282" t="str">
        <f>IFERROR(IF(AND('Stage 1'!$D$9&lt;DATE(2025,1,1),OR((VLOOKUP('Stage 1'!$D$14,Lookups!$C$8:$G$13,2,FALSE))&gt;(VLOOKUP('Stage 1'!$D$14,Lookups!$C$8:$G$13,4,FALSE)),(VLOOKUP('Stage 1'!$D$14,Lookups!$C$8:$G$13,3,FALSE))&gt;(VLOOKUP('Stage 1'!$D$14,Lookups!$C$8:$G$13,5,FALSE)))),"The pre-2025 annual nitrogen load to mitigate is:",""),"")</f>
        <v/>
      </c>
      <c r="G28" s="283"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
      </c>
      <c r="H28" s="124"/>
    </row>
    <row r="29" spans="2:8" ht="15.75" customHeight="1" x14ac:dyDescent="0.3">
      <c r="B29" s="146"/>
      <c r="C29" s="282"/>
      <c r="D29" s="284"/>
      <c r="E29" s="1"/>
      <c r="F29" s="282"/>
      <c r="G29" s="283"/>
      <c r="H29" s="124"/>
    </row>
    <row r="30" spans="2:8" ht="15" customHeight="1" x14ac:dyDescent="0.3">
      <c r="B30" s="146"/>
      <c r="C30" s="282"/>
      <c r="D30" s="284"/>
      <c r="E30" s="1"/>
      <c r="F30" s="282"/>
      <c r="G30" s="283"/>
      <c r="H30" s="124"/>
    </row>
    <row r="31" spans="2:8" ht="15.75" customHeight="1" x14ac:dyDescent="0.3">
      <c r="B31" s="146"/>
      <c r="C31" s="282"/>
      <c r="D31" s="284"/>
      <c r="E31" s="1"/>
      <c r="F31" s="282"/>
      <c r="G31" s="283"/>
      <c r="H31" s="124"/>
    </row>
    <row r="32" spans="2:8" ht="15" thickBot="1" x14ac:dyDescent="0.35">
      <c r="B32" s="167"/>
      <c r="C32" s="149"/>
      <c r="D32" s="149"/>
      <c r="E32" s="149"/>
      <c r="F32" s="149"/>
      <c r="G32" s="149"/>
      <c r="H32" s="150"/>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119</v>
      </c>
      <c r="D9" s="22"/>
      <c r="E9" s="282" t="s">
        <v>129</v>
      </c>
      <c r="G9" s="3"/>
      <c r="H9" s="3"/>
      <c r="I9" s="9"/>
      <c r="K9" s="7"/>
    </row>
    <row r="10" spans="2:11" ht="21" customHeight="1" thickTop="1" thickBot="1" x14ac:dyDescent="0.55000000000000004">
      <c r="B10" s="15" t="s">
        <v>120</v>
      </c>
      <c r="D10" s="24"/>
      <c r="E10" s="282"/>
      <c r="G10" s="3"/>
      <c r="H10" s="3" t="s">
        <v>130</v>
      </c>
      <c r="I10" s="9"/>
      <c r="J10" s="6"/>
      <c r="K10" s="8"/>
    </row>
    <row r="11" spans="2:11" ht="19.2" thickTop="1" thickBot="1" x14ac:dyDescent="0.35">
      <c r="B11" s="16" t="s">
        <v>121</v>
      </c>
      <c r="D11" s="25"/>
      <c r="E11" s="282"/>
      <c r="G11" s="7"/>
      <c r="H11" s="7" t="b">
        <f>IF(C33&lt;0,"Well done, you're in the clear…,""")</f>
        <v>0</v>
      </c>
      <c r="I11" s="7"/>
      <c r="J11" s="7"/>
      <c r="K11" s="8"/>
    </row>
    <row r="12" spans="2:11" ht="29.25" customHeight="1" thickTop="1" x14ac:dyDescent="0.3">
      <c r="B12" s="17" t="s">
        <v>122</v>
      </c>
      <c r="D12" s="26"/>
      <c r="E12" s="282"/>
      <c r="G12" s="8"/>
      <c r="H12" s="8" t="s">
        <v>131</v>
      </c>
      <c r="I12" s="8"/>
      <c r="J12" s="8"/>
    </row>
    <row r="13" spans="2:11" ht="11.25" customHeight="1" x14ac:dyDescent="0.3">
      <c r="B13" s="22"/>
      <c r="C13" s="22"/>
      <c r="D13" s="22"/>
      <c r="E13" s="22"/>
      <c r="F13" s="54"/>
    </row>
    <row r="14" spans="2:11" x14ac:dyDescent="0.3">
      <c r="B14" s="22"/>
      <c r="C14" s="22"/>
      <c r="D14" s="22"/>
      <c r="E14" s="22"/>
      <c r="F14" s="54"/>
    </row>
    <row r="15" spans="2:11" ht="15" thickBot="1" x14ac:dyDescent="0.35">
      <c r="B15" s="14" t="s">
        <v>123</v>
      </c>
      <c r="C15" s="51">
        <f>'Stage 1'!D35</f>
        <v>7.6684967999999998</v>
      </c>
      <c r="D15" s="22"/>
      <c r="E15" s="282" t="s">
        <v>132</v>
      </c>
    </row>
    <row r="16" spans="2:11" ht="15.6" thickTop="1" thickBot="1" x14ac:dyDescent="0.35">
      <c r="B16" s="15" t="s">
        <v>124</v>
      </c>
      <c r="C16" s="23">
        <f>'Stage 3'!F27-'Stage 2'!F32</f>
        <v>0</v>
      </c>
      <c r="D16" s="22"/>
      <c r="E16" s="282"/>
    </row>
    <row r="17" spans="2:6" ht="15.6" thickTop="1" thickBot="1" x14ac:dyDescent="0.35">
      <c r="B17" s="16" t="s">
        <v>125</v>
      </c>
      <c r="C17" s="52">
        <f>C15+C16</f>
        <v>7.6684967999999998</v>
      </c>
      <c r="D17" s="18"/>
      <c r="E17" s="282"/>
    </row>
    <row r="18" spans="2:6" ht="15" thickTop="1" x14ac:dyDescent="0.3">
      <c r="B18" s="17" t="s">
        <v>126</v>
      </c>
      <c r="C18" s="53">
        <f>C17*1.2</f>
        <v>9.2021961599999997</v>
      </c>
      <c r="D18" s="18"/>
      <c r="E18" s="282"/>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51">
        <f>'Stage 1'!D30</f>
        <v>0.17041103999999996</v>
      </c>
      <c r="F24" s="284">
        <f>C33</f>
        <v>0.20449324799999993</v>
      </c>
    </row>
    <row r="25" spans="2:6" ht="15" thickTop="1" x14ac:dyDescent="0.3">
      <c r="F25" s="284"/>
    </row>
    <row r="26" spans="2:6" x14ac:dyDescent="0.3">
      <c r="F26" s="284"/>
    </row>
    <row r="27" spans="2:6" ht="15" thickBot="1" x14ac:dyDescent="0.35">
      <c r="C27" s="23">
        <f>'Stage 3'!E27-'Stage 2'!E32</f>
        <v>0</v>
      </c>
      <c r="F27" s="284"/>
    </row>
    <row r="28" spans="2:6" ht="15" thickTop="1" x14ac:dyDescent="0.3"/>
    <row r="29" spans="2:6" ht="15" thickBot="1" x14ac:dyDescent="0.35">
      <c r="F29" s="284">
        <f>C18</f>
        <v>9.2021961599999997</v>
      </c>
    </row>
    <row r="30" spans="2:6" ht="15.6" thickTop="1" thickBot="1" x14ac:dyDescent="0.35">
      <c r="C30" s="52">
        <f>C24+C27</f>
        <v>0.17041103999999996</v>
      </c>
      <c r="F30" s="284"/>
    </row>
    <row r="31" spans="2:6" ht="15" thickTop="1" x14ac:dyDescent="0.3">
      <c r="F31" s="284"/>
    </row>
    <row r="32" spans="2:6" ht="15" thickBot="1" x14ac:dyDescent="0.35">
      <c r="F32" s="284"/>
    </row>
    <row r="33" spans="3:3" ht="15" thickTop="1" x14ac:dyDescent="0.3">
      <c r="C33" s="53">
        <f>C30*1.2</f>
        <v>0.20449324799999993</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165"/>
  <sheetViews>
    <sheetView showRowColHeaders="0" zoomScaleNormal="100" workbookViewId="0"/>
  </sheetViews>
  <sheetFormatPr defaultColWidth="9.109375" defaultRowHeight="14.4" x14ac:dyDescent="0.3"/>
  <cols>
    <col min="1" max="1" width="9.109375" style="152"/>
    <col min="2" max="2" width="4.88671875" style="152" customWidth="1"/>
    <col min="3" max="3" width="44.44140625" style="152" bestFit="1" customWidth="1"/>
    <col min="4" max="4" width="31.33203125" style="152" bestFit="1" customWidth="1"/>
    <col min="5" max="5" width="34" style="152" customWidth="1"/>
    <col min="6" max="6" width="31.5546875" style="152" customWidth="1"/>
    <col min="7" max="7" width="41.88671875" style="152" customWidth="1"/>
    <col min="8" max="8" width="51.33203125" style="152" customWidth="1"/>
    <col min="9" max="9" width="46.5546875" style="152" customWidth="1"/>
    <col min="10" max="10" width="39.88671875" style="152" bestFit="1" customWidth="1"/>
    <col min="11" max="11" width="36.88671875" style="152" customWidth="1"/>
    <col min="12" max="12" width="38.109375" style="152" bestFit="1" customWidth="1"/>
    <col min="13" max="15" width="28" style="152" customWidth="1"/>
    <col min="16" max="16" width="9" style="152" customWidth="1"/>
    <col min="17" max="16384" width="9.109375" style="152"/>
  </cols>
  <sheetData>
    <row r="1" spans="2:16" ht="35.25" customHeight="1" thickBot="1" x14ac:dyDescent="0.35"/>
    <row r="2" spans="2:16" ht="15" thickTop="1" x14ac:dyDescent="0.3">
      <c r="B2" s="278" t="s">
        <v>133</v>
      </c>
      <c r="C2" s="279"/>
      <c r="D2" s="279"/>
      <c r="E2" s="279"/>
      <c r="F2" s="279"/>
      <c r="G2" s="279"/>
      <c r="H2" s="279"/>
      <c r="I2" s="279"/>
      <c r="J2" s="279"/>
      <c r="K2" s="279"/>
      <c r="L2" s="279"/>
      <c r="M2" s="279"/>
      <c r="N2" s="279"/>
      <c r="O2" s="279"/>
      <c r="P2" s="280"/>
    </row>
    <row r="3" spans="2:16" x14ac:dyDescent="0.3">
      <c r="B3" s="268"/>
      <c r="C3" s="269"/>
      <c r="D3" s="269"/>
      <c r="E3" s="269"/>
      <c r="F3" s="269"/>
      <c r="G3" s="269"/>
      <c r="H3" s="269"/>
      <c r="I3" s="269"/>
      <c r="J3" s="269"/>
      <c r="K3" s="269"/>
      <c r="L3" s="269"/>
      <c r="M3" s="269"/>
      <c r="N3" s="269"/>
      <c r="O3" s="269"/>
      <c r="P3" s="270"/>
    </row>
    <row r="4" spans="2:16" x14ac:dyDescent="0.3">
      <c r="B4" s="268"/>
      <c r="C4" s="269"/>
      <c r="D4" s="269"/>
      <c r="E4" s="269"/>
      <c r="F4" s="269"/>
      <c r="G4" s="269"/>
      <c r="H4" s="269"/>
      <c r="I4" s="269"/>
      <c r="J4" s="269"/>
      <c r="K4" s="269"/>
      <c r="L4" s="269"/>
      <c r="M4" s="269"/>
      <c r="N4" s="269"/>
      <c r="O4" s="269"/>
      <c r="P4" s="270"/>
    </row>
    <row r="5" spans="2:16" x14ac:dyDescent="0.3">
      <c r="B5" s="146"/>
      <c r="C5" s="22"/>
      <c r="D5" s="22"/>
      <c r="E5" s="22"/>
      <c r="F5" s="22"/>
      <c r="G5" s="22"/>
      <c r="H5" s="22"/>
      <c r="I5" s="1"/>
      <c r="J5" s="22"/>
      <c r="K5" s="22"/>
      <c r="L5" s="22"/>
      <c r="M5" s="22"/>
      <c r="N5" s="22"/>
      <c r="O5" s="22"/>
      <c r="P5" s="148"/>
    </row>
    <row r="6" spans="2:16" x14ac:dyDescent="0.3">
      <c r="B6" s="146"/>
      <c r="C6" s="22" t="s">
        <v>134</v>
      </c>
      <c r="D6" s="1"/>
      <c r="E6" s="22"/>
      <c r="F6" s="22"/>
      <c r="G6" s="22"/>
      <c r="H6" s="22"/>
      <c r="I6" s="1"/>
      <c r="J6" s="22"/>
      <c r="K6" s="22"/>
      <c r="L6" s="22"/>
      <c r="M6" s="22"/>
      <c r="N6" s="22"/>
      <c r="O6" s="22"/>
      <c r="P6" s="148"/>
    </row>
    <row r="7" spans="2:16" ht="28.2" thickBot="1" x14ac:dyDescent="0.35">
      <c r="B7" s="146"/>
      <c r="C7" s="33" t="s">
        <v>135</v>
      </c>
      <c r="D7" s="46" t="s">
        <v>136</v>
      </c>
      <c r="E7" s="46" t="s">
        <v>137</v>
      </c>
      <c r="F7" s="46" t="s">
        <v>138</v>
      </c>
      <c r="G7" s="46" t="s">
        <v>249</v>
      </c>
      <c r="H7" s="228" t="s">
        <v>250</v>
      </c>
      <c r="I7" s="229" t="s">
        <v>251</v>
      </c>
      <c r="J7" s="27"/>
      <c r="K7" s="27"/>
      <c r="L7" s="27"/>
      <c r="M7" s="27"/>
      <c r="N7" s="27"/>
      <c r="O7" s="27"/>
      <c r="P7" s="148"/>
    </row>
    <row r="8" spans="2:16" ht="15" thickTop="1" x14ac:dyDescent="0.3">
      <c r="B8" s="146"/>
      <c r="C8" s="207" t="s">
        <v>139</v>
      </c>
      <c r="D8" s="43">
        <v>1</v>
      </c>
      <c r="E8" s="43">
        <f>H8+2</f>
        <v>27</v>
      </c>
      <c r="F8" s="43">
        <v>0.6</v>
      </c>
      <c r="G8" s="225">
        <f>I8+2</f>
        <v>27</v>
      </c>
      <c r="H8" s="43">
        <v>25</v>
      </c>
      <c r="I8" s="222">
        <v>25</v>
      </c>
      <c r="J8" s="27"/>
      <c r="K8" s="27"/>
      <c r="L8" s="27"/>
      <c r="M8" s="27"/>
      <c r="N8" s="27"/>
      <c r="O8" s="27"/>
      <c r="P8" s="148"/>
    </row>
    <row r="9" spans="2:16" x14ac:dyDescent="0.3">
      <c r="B9" s="146"/>
      <c r="C9" s="207" t="s">
        <v>140</v>
      </c>
      <c r="D9" s="43">
        <v>1</v>
      </c>
      <c r="E9" s="43">
        <f t="shared" ref="E9:E13" si="0">H9+2</f>
        <v>27</v>
      </c>
      <c r="F9" s="43">
        <v>0.25</v>
      </c>
      <c r="G9" s="43">
        <f t="shared" ref="G9:G13" si="1">I9+2</f>
        <v>27</v>
      </c>
      <c r="H9" s="43">
        <v>25</v>
      </c>
      <c r="I9" s="40">
        <v>25</v>
      </c>
      <c r="J9" s="27"/>
      <c r="K9" s="27"/>
      <c r="L9" s="27"/>
      <c r="M9" s="27"/>
      <c r="N9" s="27"/>
      <c r="O9" s="27"/>
      <c r="P9" s="148"/>
    </row>
    <row r="10" spans="2:16" x14ac:dyDescent="0.3">
      <c r="B10" s="146"/>
      <c r="C10" s="207" t="s">
        <v>141</v>
      </c>
      <c r="D10" s="43">
        <v>1</v>
      </c>
      <c r="E10" s="43">
        <f t="shared" si="0"/>
        <v>27</v>
      </c>
      <c r="F10" s="43">
        <v>1</v>
      </c>
      <c r="G10" s="43">
        <f t="shared" si="1"/>
        <v>27</v>
      </c>
      <c r="H10" s="43">
        <v>25</v>
      </c>
      <c r="I10" s="40">
        <v>25</v>
      </c>
      <c r="J10" s="27"/>
      <c r="K10" s="27"/>
      <c r="L10" s="27"/>
      <c r="M10" s="27"/>
      <c r="N10" s="27"/>
      <c r="O10" s="27"/>
      <c r="P10" s="148"/>
    </row>
    <row r="11" spans="2:16" x14ac:dyDescent="0.3">
      <c r="B11" s="146"/>
      <c r="C11" s="207" t="s">
        <v>142</v>
      </c>
      <c r="D11" s="43">
        <v>8</v>
      </c>
      <c r="E11" s="43">
        <v>27</v>
      </c>
      <c r="F11" s="43">
        <v>8</v>
      </c>
      <c r="G11" s="226">
        <v>27</v>
      </c>
      <c r="H11" s="43">
        <v>25</v>
      </c>
      <c r="I11" s="223">
        <v>25</v>
      </c>
      <c r="J11" s="27"/>
      <c r="K11" s="27"/>
      <c r="L11" s="27"/>
      <c r="M11" s="27"/>
      <c r="N11" s="27"/>
      <c r="O11" s="27"/>
      <c r="P11" s="148"/>
    </row>
    <row r="12" spans="2:16" x14ac:dyDescent="0.3">
      <c r="B12" s="146"/>
      <c r="C12" s="207" t="s">
        <v>143</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3">
      <c r="B13" s="146"/>
      <c r="C13" s="207" t="s">
        <v>81</v>
      </c>
      <c r="D13" s="43">
        <v>11.6</v>
      </c>
      <c r="E13" s="43">
        <f t="shared" si="0"/>
        <v>96.3</v>
      </c>
      <c r="F13" s="43">
        <v>11.6</v>
      </c>
      <c r="G13" s="43">
        <f t="shared" si="1"/>
        <v>96.3</v>
      </c>
      <c r="H13" s="43">
        <v>94.3</v>
      </c>
      <c r="I13" s="40">
        <v>94.3</v>
      </c>
      <c r="J13" s="27"/>
      <c r="K13" s="27"/>
      <c r="L13" s="27"/>
      <c r="M13" s="27"/>
      <c r="N13" s="27"/>
      <c r="O13" s="27"/>
      <c r="P13" s="148"/>
    </row>
    <row r="14" spans="2:16" x14ac:dyDescent="0.3">
      <c r="B14" s="146"/>
      <c r="C14" s="207" t="s">
        <v>144</v>
      </c>
      <c r="D14" s="43"/>
      <c r="E14" s="43"/>
      <c r="F14" s="43"/>
      <c r="G14" s="43"/>
      <c r="H14" s="227"/>
      <c r="I14" s="230"/>
      <c r="J14" s="27"/>
      <c r="K14" s="27"/>
      <c r="L14" s="27"/>
      <c r="M14" s="27"/>
      <c r="N14" s="27"/>
      <c r="O14" s="27"/>
      <c r="P14" s="148"/>
    </row>
    <row r="15" spans="2:16" x14ac:dyDescent="0.3">
      <c r="B15" s="146"/>
      <c r="C15" s="207" t="s">
        <v>145</v>
      </c>
      <c r="D15" s="43"/>
      <c r="E15" s="43"/>
      <c r="F15" s="43"/>
      <c r="G15" s="43"/>
      <c r="H15" s="226"/>
      <c r="I15" s="224"/>
      <c r="J15" s="27"/>
      <c r="K15" s="27"/>
      <c r="L15" s="27"/>
      <c r="M15" s="27"/>
      <c r="N15" s="27"/>
      <c r="O15" s="27"/>
      <c r="P15" s="148"/>
    </row>
    <row r="16" spans="2:16" x14ac:dyDescent="0.3">
      <c r="B16" s="146"/>
      <c r="C16" s="27"/>
      <c r="D16" s="206"/>
      <c r="E16" s="27"/>
      <c r="F16" s="27"/>
      <c r="G16" s="27"/>
      <c r="H16" s="27"/>
      <c r="I16" s="206"/>
      <c r="J16" s="27"/>
      <c r="K16" s="27"/>
      <c r="L16" s="27"/>
      <c r="M16" s="27"/>
      <c r="N16" s="27"/>
      <c r="O16" s="27"/>
      <c r="P16" s="148"/>
    </row>
    <row r="17" spans="2:16" x14ac:dyDescent="0.3">
      <c r="B17" s="146"/>
      <c r="C17" s="27" t="s">
        <v>146</v>
      </c>
      <c r="D17" s="27"/>
      <c r="E17" s="27"/>
      <c r="F17" s="27"/>
      <c r="G17" s="27"/>
      <c r="H17" s="27"/>
      <c r="I17" s="27"/>
      <c r="J17" s="27"/>
      <c r="K17" s="27"/>
      <c r="L17" s="27"/>
      <c r="M17" s="27"/>
      <c r="N17" s="27"/>
      <c r="O17" s="27"/>
      <c r="P17" s="148"/>
    </row>
    <row r="18" spans="2:16" ht="28.2" thickBot="1" x14ac:dyDescent="0.35">
      <c r="B18" s="146"/>
      <c r="C18" s="33" t="s">
        <v>147</v>
      </c>
      <c r="D18" s="33" t="s">
        <v>148</v>
      </c>
      <c r="E18" s="33" t="s">
        <v>149</v>
      </c>
      <c r="F18" s="33" t="s">
        <v>150</v>
      </c>
      <c r="G18" s="33" t="s">
        <v>151</v>
      </c>
      <c r="H18" s="33" t="s">
        <v>152</v>
      </c>
      <c r="I18" s="33" t="s">
        <v>153</v>
      </c>
      <c r="J18" s="46" t="s">
        <v>154</v>
      </c>
      <c r="K18" s="33" t="s">
        <v>155</v>
      </c>
      <c r="L18" s="39" t="s">
        <v>156</v>
      </c>
      <c r="M18" s="46" t="s">
        <v>157</v>
      </c>
      <c r="N18" s="33" t="s">
        <v>158</v>
      </c>
      <c r="O18" s="145" t="s">
        <v>159</v>
      </c>
      <c r="P18" s="124"/>
    </row>
    <row r="19" spans="2:16" ht="17.25" customHeight="1" thickTop="1" x14ac:dyDescent="0.3">
      <c r="B19" s="146"/>
      <c r="C19" s="208" t="s">
        <v>160</v>
      </c>
      <c r="D19" s="208" t="s">
        <v>161</v>
      </c>
      <c r="E19" s="208" t="b">
        <v>1</v>
      </c>
      <c r="F19" s="208" t="s">
        <v>162</v>
      </c>
      <c r="G19" s="208" t="s">
        <v>163</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3">
      <c r="B20" s="146"/>
      <c r="C20" s="208" t="s">
        <v>160</v>
      </c>
      <c r="D20" s="208" t="s">
        <v>161</v>
      </c>
      <c r="E20" s="208" t="b">
        <v>1</v>
      </c>
      <c r="F20" s="208" t="s">
        <v>162</v>
      </c>
      <c r="G20" s="208" t="s">
        <v>164</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3">
      <c r="B21" s="146"/>
      <c r="C21" s="208" t="s">
        <v>160</v>
      </c>
      <c r="D21" s="208" t="s">
        <v>161</v>
      </c>
      <c r="E21" s="208" t="b">
        <v>1</v>
      </c>
      <c r="F21" s="208" t="s">
        <v>162</v>
      </c>
      <c r="G21" s="208" t="s">
        <v>165</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3">
      <c r="B22" s="146"/>
      <c r="C22" s="208" t="s">
        <v>160</v>
      </c>
      <c r="D22" s="208" t="s">
        <v>161</v>
      </c>
      <c r="E22" s="208" t="b">
        <v>1</v>
      </c>
      <c r="F22" s="208" t="s">
        <v>166</v>
      </c>
      <c r="G22" s="208" t="s">
        <v>163</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3">
      <c r="B23" s="146"/>
      <c r="C23" s="208" t="s">
        <v>160</v>
      </c>
      <c r="D23" s="208" t="s">
        <v>167</v>
      </c>
      <c r="E23" s="208" t="b">
        <v>1</v>
      </c>
      <c r="F23" s="208" t="s">
        <v>162</v>
      </c>
      <c r="G23" s="208" t="s">
        <v>163</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3">
      <c r="B24" s="146"/>
      <c r="C24" s="208" t="s">
        <v>160</v>
      </c>
      <c r="D24" s="208" t="s">
        <v>167</v>
      </c>
      <c r="E24" s="208" t="b">
        <v>1</v>
      </c>
      <c r="F24" s="208" t="s">
        <v>162</v>
      </c>
      <c r="G24" s="208" t="s">
        <v>164</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3">
      <c r="B25" s="146"/>
      <c r="C25" s="208" t="s">
        <v>160</v>
      </c>
      <c r="D25" s="208" t="s">
        <v>167</v>
      </c>
      <c r="E25" s="208" t="b">
        <v>1</v>
      </c>
      <c r="F25" s="208" t="s">
        <v>162</v>
      </c>
      <c r="G25" s="208" t="s">
        <v>165</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3">
      <c r="B26" s="146"/>
      <c r="C26" s="208" t="s">
        <v>160</v>
      </c>
      <c r="D26" s="208" t="s">
        <v>167</v>
      </c>
      <c r="E26" s="208" t="b">
        <v>1</v>
      </c>
      <c r="F26" s="208" t="s">
        <v>166</v>
      </c>
      <c r="G26" s="208" t="s">
        <v>163</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3">
      <c r="B27" s="146"/>
      <c r="C27" s="208" t="s">
        <v>160</v>
      </c>
      <c r="D27" s="208" t="s">
        <v>168</v>
      </c>
      <c r="E27" s="208" t="b">
        <v>1</v>
      </c>
      <c r="F27" s="208" t="s">
        <v>162</v>
      </c>
      <c r="G27" s="208" t="s">
        <v>163</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3">
      <c r="B28" s="146"/>
      <c r="C28" s="208" t="s">
        <v>160</v>
      </c>
      <c r="D28" s="208" t="s">
        <v>168</v>
      </c>
      <c r="E28" s="208" t="b">
        <v>1</v>
      </c>
      <c r="F28" s="208" t="s">
        <v>162</v>
      </c>
      <c r="G28" s="208" t="s">
        <v>165</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3">
      <c r="B29" s="146"/>
      <c r="C29" s="208" t="s">
        <v>160</v>
      </c>
      <c r="D29" s="208" t="s">
        <v>168</v>
      </c>
      <c r="E29" s="208" t="b">
        <v>1</v>
      </c>
      <c r="F29" s="208" t="s">
        <v>166</v>
      </c>
      <c r="G29" s="208" t="s">
        <v>163</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3">
      <c r="B30" s="146"/>
      <c r="C30" s="208" t="s">
        <v>160</v>
      </c>
      <c r="D30" s="208" t="s">
        <v>169</v>
      </c>
      <c r="E30" s="208" t="b">
        <v>1</v>
      </c>
      <c r="F30" s="208" t="s">
        <v>162</v>
      </c>
      <c r="G30" s="208" t="s">
        <v>163</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3">
      <c r="B31" s="146"/>
      <c r="C31" s="208" t="s">
        <v>160</v>
      </c>
      <c r="D31" s="208" t="s">
        <v>169</v>
      </c>
      <c r="E31" s="208" t="b">
        <v>0</v>
      </c>
      <c r="F31" s="208" t="s">
        <v>166</v>
      </c>
      <c r="G31" s="208" t="s">
        <v>163</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3">
      <c r="B32" s="146"/>
      <c r="C32" s="208" t="s">
        <v>160</v>
      </c>
      <c r="D32" s="208" t="s">
        <v>169</v>
      </c>
      <c r="E32" s="208" t="b">
        <v>1</v>
      </c>
      <c r="F32" s="208" t="s">
        <v>166</v>
      </c>
      <c r="G32" s="208" t="s">
        <v>163</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3">
      <c r="B33" s="146"/>
      <c r="C33" s="208" t="s">
        <v>160</v>
      </c>
      <c r="D33" s="208" t="s">
        <v>170</v>
      </c>
      <c r="E33" s="208" t="b">
        <v>1</v>
      </c>
      <c r="F33" s="208" t="s">
        <v>162</v>
      </c>
      <c r="G33" s="208" t="s">
        <v>163</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3">
      <c r="B34" s="146"/>
      <c r="C34" s="208" t="s">
        <v>160</v>
      </c>
      <c r="D34" s="208" t="s">
        <v>170</v>
      </c>
      <c r="E34" s="208" t="b">
        <v>1</v>
      </c>
      <c r="F34" s="208" t="s">
        <v>162</v>
      </c>
      <c r="G34" s="208" t="s">
        <v>165</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3">
      <c r="B35" s="146"/>
      <c r="C35" s="208" t="s">
        <v>160</v>
      </c>
      <c r="D35" s="208" t="s">
        <v>171</v>
      </c>
      <c r="E35" s="208" t="b">
        <v>1</v>
      </c>
      <c r="F35" s="208" t="s">
        <v>162</v>
      </c>
      <c r="G35" s="208" t="s">
        <v>163</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3">
      <c r="B36" s="146"/>
      <c r="C36" s="208" t="s">
        <v>160</v>
      </c>
      <c r="D36" s="208" t="s">
        <v>171</v>
      </c>
      <c r="E36" s="208" t="b">
        <v>1</v>
      </c>
      <c r="F36" s="208" t="s">
        <v>162</v>
      </c>
      <c r="G36" s="208" t="s">
        <v>164</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3">
      <c r="B37" s="146"/>
      <c r="C37" s="208" t="s">
        <v>160</v>
      </c>
      <c r="D37" s="208" t="s">
        <v>171</v>
      </c>
      <c r="E37" s="208" t="b">
        <v>1</v>
      </c>
      <c r="F37" s="208" t="s">
        <v>162</v>
      </c>
      <c r="G37" s="208" t="s">
        <v>165</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3">
      <c r="B38" s="146"/>
      <c r="C38" s="208" t="s">
        <v>160</v>
      </c>
      <c r="D38" s="208" t="s">
        <v>171</v>
      </c>
      <c r="E38" s="208" t="b">
        <v>0</v>
      </c>
      <c r="F38" s="208" t="s">
        <v>166</v>
      </c>
      <c r="G38" s="208" t="s">
        <v>163</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3">
      <c r="B39" s="146"/>
      <c r="C39" s="208" t="s">
        <v>160</v>
      </c>
      <c r="D39" s="208" t="s">
        <v>171</v>
      </c>
      <c r="E39" s="208" t="b">
        <v>1</v>
      </c>
      <c r="F39" s="208" t="s">
        <v>166</v>
      </c>
      <c r="G39" s="208" t="s">
        <v>163</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3">
      <c r="B40" s="146"/>
      <c r="C40" s="208" t="s">
        <v>160</v>
      </c>
      <c r="D40" s="208" t="s">
        <v>172</v>
      </c>
      <c r="E40" s="208" t="b">
        <v>1</v>
      </c>
      <c r="F40" s="208" t="s">
        <v>162</v>
      </c>
      <c r="G40" s="208" t="s">
        <v>163</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3">
      <c r="B41" s="146"/>
      <c r="C41" s="208" t="s">
        <v>160</v>
      </c>
      <c r="D41" s="208" t="s">
        <v>172</v>
      </c>
      <c r="E41" s="208" t="b">
        <v>1</v>
      </c>
      <c r="F41" s="208" t="s">
        <v>162</v>
      </c>
      <c r="G41" s="208" t="s">
        <v>164</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3">
      <c r="B42" s="146"/>
      <c r="C42" s="208" t="s">
        <v>160</v>
      </c>
      <c r="D42" s="208" t="s">
        <v>172</v>
      </c>
      <c r="E42" s="208" t="b">
        <v>1</v>
      </c>
      <c r="F42" s="208" t="s">
        <v>166</v>
      </c>
      <c r="G42" s="208" t="s">
        <v>163</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3">
      <c r="B43" s="146"/>
      <c r="C43" s="208" t="s">
        <v>173</v>
      </c>
      <c r="D43" s="208" t="s">
        <v>161</v>
      </c>
      <c r="E43" s="208" t="b">
        <v>1</v>
      </c>
      <c r="F43" s="208" t="s">
        <v>162</v>
      </c>
      <c r="G43" s="208" t="s">
        <v>163</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3">
      <c r="B44" s="146"/>
      <c r="C44" s="208" t="s">
        <v>173</v>
      </c>
      <c r="D44" s="208" t="s">
        <v>161</v>
      </c>
      <c r="E44" s="208" t="b">
        <v>1</v>
      </c>
      <c r="F44" s="208" t="s">
        <v>162</v>
      </c>
      <c r="G44" s="208" t="s">
        <v>164</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3">
      <c r="B45" s="146"/>
      <c r="C45" s="208" t="s">
        <v>173</v>
      </c>
      <c r="D45" s="208" t="s">
        <v>161</v>
      </c>
      <c r="E45" s="208" t="b">
        <v>1</v>
      </c>
      <c r="F45" s="208" t="s">
        <v>162</v>
      </c>
      <c r="G45" s="208" t="s">
        <v>165</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3">
      <c r="B46" s="146"/>
      <c r="C46" s="208" t="s">
        <v>173</v>
      </c>
      <c r="D46" s="208" t="s">
        <v>161</v>
      </c>
      <c r="E46" s="208" t="b">
        <v>1</v>
      </c>
      <c r="F46" s="208" t="s">
        <v>166</v>
      </c>
      <c r="G46" s="208" t="s">
        <v>164</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3">
      <c r="B47" s="146"/>
      <c r="C47" s="208" t="s">
        <v>173</v>
      </c>
      <c r="D47" s="208" t="s">
        <v>167</v>
      </c>
      <c r="E47" s="208" t="b">
        <v>1</v>
      </c>
      <c r="F47" s="208" t="s">
        <v>162</v>
      </c>
      <c r="G47" s="208" t="s">
        <v>163</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3">
      <c r="B48" s="146"/>
      <c r="C48" s="208" t="s">
        <v>173</v>
      </c>
      <c r="D48" s="208" t="s">
        <v>167</v>
      </c>
      <c r="E48" s="208" t="b">
        <v>1</v>
      </c>
      <c r="F48" s="208" t="s">
        <v>162</v>
      </c>
      <c r="G48" s="208" t="s">
        <v>164</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3">
      <c r="B49" s="146"/>
      <c r="C49" s="208" t="s">
        <v>173</v>
      </c>
      <c r="D49" s="208" t="s">
        <v>167</v>
      </c>
      <c r="E49" s="208" t="b">
        <v>1</v>
      </c>
      <c r="F49" s="208" t="s">
        <v>162</v>
      </c>
      <c r="G49" s="208" t="s">
        <v>165</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3">
      <c r="B50" s="146"/>
      <c r="C50" s="208" t="s">
        <v>173</v>
      </c>
      <c r="D50" s="208" t="s">
        <v>167</v>
      </c>
      <c r="E50" s="208" t="b">
        <v>1</v>
      </c>
      <c r="F50" s="208" t="s">
        <v>166</v>
      </c>
      <c r="G50" s="208" t="s">
        <v>164</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3">
      <c r="B51" s="146"/>
      <c r="C51" s="208" t="s">
        <v>173</v>
      </c>
      <c r="D51" s="208" t="s">
        <v>167</v>
      </c>
      <c r="E51" s="208" t="b">
        <v>1</v>
      </c>
      <c r="F51" s="208" t="s">
        <v>166</v>
      </c>
      <c r="G51" s="208" t="s">
        <v>165</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3">
      <c r="B52" s="146"/>
      <c r="C52" s="208" t="s">
        <v>173</v>
      </c>
      <c r="D52" s="208" t="s">
        <v>168</v>
      </c>
      <c r="E52" s="208" t="b">
        <v>1</v>
      </c>
      <c r="F52" s="208" t="s">
        <v>162</v>
      </c>
      <c r="G52" s="208" t="s">
        <v>163</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3">
      <c r="B53" s="146"/>
      <c r="C53" s="208" t="s">
        <v>173</v>
      </c>
      <c r="D53" s="208" t="s">
        <v>168</v>
      </c>
      <c r="E53" s="208" t="b">
        <v>1</v>
      </c>
      <c r="F53" s="208" t="s">
        <v>162</v>
      </c>
      <c r="G53" s="208" t="s">
        <v>164</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3">
      <c r="B54" s="146"/>
      <c r="C54" s="208" t="s">
        <v>173</v>
      </c>
      <c r="D54" s="208" t="s">
        <v>168</v>
      </c>
      <c r="E54" s="208" t="b">
        <v>1</v>
      </c>
      <c r="F54" s="208" t="s">
        <v>162</v>
      </c>
      <c r="G54" s="208" t="s">
        <v>165</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3">
      <c r="B55" s="146"/>
      <c r="C55" s="208" t="s">
        <v>173</v>
      </c>
      <c r="D55" s="208" t="s">
        <v>168</v>
      </c>
      <c r="E55" s="208" t="b">
        <v>1</v>
      </c>
      <c r="F55" s="208" t="s">
        <v>166</v>
      </c>
      <c r="G55" s="208" t="s">
        <v>164</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3">
      <c r="B56" s="146"/>
      <c r="C56" s="208" t="s">
        <v>173</v>
      </c>
      <c r="D56" s="208" t="s">
        <v>168</v>
      </c>
      <c r="E56" s="208" t="b">
        <v>1</v>
      </c>
      <c r="F56" s="208" t="s">
        <v>166</v>
      </c>
      <c r="G56" s="208" t="s">
        <v>165</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3">
      <c r="B57" s="146"/>
      <c r="C57" s="208" t="s">
        <v>173</v>
      </c>
      <c r="D57" s="208" t="s">
        <v>174</v>
      </c>
      <c r="E57" s="208" t="b">
        <v>1</v>
      </c>
      <c r="F57" s="208" t="s">
        <v>162</v>
      </c>
      <c r="G57" s="208" t="s">
        <v>163</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3">
      <c r="B58" s="146"/>
      <c r="C58" s="208" t="s">
        <v>173</v>
      </c>
      <c r="D58" s="208" t="s">
        <v>174</v>
      </c>
      <c r="E58" s="208" t="b">
        <v>1</v>
      </c>
      <c r="F58" s="208" t="s">
        <v>162</v>
      </c>
      <c r="G58" s="208" t="s">
        <v>165</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3">
      <c r="B59" s="146"/>
      <c r="C59" s="208" t="s">
        <v>173</v>
      </c>
      <c r="D59" s="208" t="s">
        <v>174</v>
      </c>
      <c r="E59" s="208" t="b">
        <v>1</v>
      </c>
      <c r="F59" s="208" t="s">
        <v>166</v>
      </c>
      <c r="G59" s="208" t="s">
        <v>165</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3">
      <c r="B60" s="146"/>
      <c r="C60" s="208" t="s">
        <v>173</v>
      </c>
      <c r="D60" s="208" t="s">
        <v>169</v>
      </c>
      <c r="E60" s="208" t="b">
        <v>1</v>
      </c>
      <c r="F60" s="208" t="s">
        <v>162</v>
      </c>
      <c r="G60" s="208" t="s">
        <v>163</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3">
      <c r="B61" s="146"/>
      <c r="C61" s="208" t="s">
        <v>173</v>
      </c>
      <c r="D61" s="208" t="s">
        <v>169</v>
      </c>
      <c r="E61" s="208" t="b">
        <v>1</v>
      </c>
      <c r="F61" s="208" t="s">
        <v>162</v>
      </c>
      <c r="G61" s="208" t="s">
        <v>165</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3">
      <c r="B62" s="146"/>
      <c r="C62" s="208" t="s">
        <v>173</v>
      </c>
      <c r="D62" s="208" t="s">
        <v>169</v>
      </c>
      <c r="E62" s="208" t="b">
        <v>1</v>
      </c>
      <c r="F62" s="208" t="s">
        <v>166</v>
      </c>
      <c r="G62" s="208" t="s">
        <v>164</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3">
      <c r="B63" s="146"/>
      <c r="C63" s="208" t="s">
        <v>173</v>
      </c>
      <c r="D63" s="208" t="s">
        <v>169</v>
      </c>
      <c r="E63" s="208" t="b">
        <v>1</v>
      </c>
      <c r="F63" s="208" t="s">
        <v>166</v>
      </c>
      <c r="G63" s="208" t="s">
        <v>165</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3">
      <c r="B64" s="146"/>
      <c r="C64" s="208" t="s">
        <v>173</v>
      </c>
      <c r="D64" s="208" t="s">
        <v>170</v>
      </c>
      <c r="E64" s="208" t="b">
        <v>1</v>
      </c>
      <c r="F64" s="208" t="s">
        <v>162</v>
      </c>
      <c r="G64" s="208" t="s">
        <v>163</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3">
      <c r="B65" s="146"/>
      <c r="C65" s="208" t="s">
        <v>173</v>
      </c>
      <c r="D65" s="208" t="s">
        <v>170</v>
      </c>
      <c r="E65" s="208" t="b">
        <v>1</v>
      </c>
      <c r="F65" s="208" t="s">
        <v>162</v>
      </c>
      <c r="G65" s="208" t="s">
        <v>165</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3">
      <c r="B66" s="146"/>
      <c r="C66" s="208" t="s">
        <v>173</v>
      </c>
      <c r="D66" s="208" t="s">
        <v>171</v>
      </c>
      <c r="E66" s="208" t="b">
        <v>1</v>
      </c>
      <c r="F66" s="208" t="s">
        <v>162</v>
      </c>
      <c r="G66" s="208" t="s">
        <v>163</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3">
      <c r="B67" s="146"/>
      <c r="C67" s="208" t="s">
        <v>173</v>
      </c>
      <c r="D67" s="208" t="s">
        <v>171</v>
      </c>
      <c r="E67" s="208" t="b">
        <v>0</v>
      </c>
      <c r="F67" s="208" t="s">
        <v>162</v>
      </c>
      <c r="G67" s="208" t="s">
        <v>164</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3">
      <c r="B68" s="146"/>
      <c r="C68" s="208" t="s">
        <v>173</v>
      </c>
      <c r="D68" s="208" t="s">
        <v>171</v>
      </c>
      <c r="E68" s="208" t="b">
        <v>1</v>
      </c>
      <c r="F68" s="208" t="s">
        <v>162</v>
      </c>
      <c r="G68" s="208" t="s">
        <v>164</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3">
      <c r="B69" s="146"/>
      <c r="C69" s="208" t="s">
        <v>173</v>
      </c>
      <c r="D69" s="208" t="s">
        <v>171</v>
      </c>
      <c r="E69" s="208" t="b">
        <v>0</v>
      </c>
      <c r="F69" s="208" t="s">
        <v>162</v>
      </c>
      <c r="G69" s="208" t="s">
        <v>165</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3">
      <c r="B70" s="146"/>
      <c r="C70" s="208" t="s">
        <v>173</v>
      </c>
      <c r="D70" s="208" t="s">
        <v>171</v>
      </c>
      <c r="E70" s="208" t="b">
        <v>1</v>
      </c>
      <c r="F70" s="208" t="s">
        <v>162</v>
      </c>
      <c r="G70" s="208" t="s">
        <v>165</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3">
      <c r="B71" s="146"/>
      <c r="C71" s="208" t="s">
        <v>173</v>
      </c>
      <c r="D71" s="208" t="s">
        <v>171</v>
      </c>
      <c r="E71" s="208" t="b">
        <v>1</v>
      </c>
      <c r="F71" s="208" t="s">
        <v>166</v>
      </c>
      <c r="G71" s="208" t="s">
        <v>164</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3">
      <c r="B72" s="146"/>
      <c r="C72" s="208" t="s">
        <v>173</v>
      </c>
      <c r="D72" s="208" t="s">
        <v>171</v>
      </c>
      <c r="E72" s="208" t="b">
        <v>1</v>
      </c>
      <c r="F72" s="208" t="s">
        <v>166</v>
      </c>
      <c r="G72" s="208" t="s">
        <v>165</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3">
      <c r="B73" s="146"/>
      <c r="C73" s="208" t="s">
        <v>173</v>
      </c>
      <c r="D73" s="208" t="s">
        <v>172</v>
      </c>
      <c r="E73" s="208" t="b">
        <v>1</v>
      </c>
      <c r="F73" s="208" t="s">
        <v>162</v>
      </c>
      <c r="G73" s="208" t="s">
        <v>163</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3">
      <c r="B74" s="146"/>
      <c r="C74" s="208" t="s">
        <v>173</v>
      </c>
      <c r="D74" s="208" t="s">
        <v>172</v>
      </c>
      <c r="E74" s="208" t="b">
        <v>1</v>
      </c>
      <c r="F74" s="208" t="s">
        <v>162</v>
      </c>
      <c r="G74" s="208" t="s">
        <v>165</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3">
      <c r="B75" s="146"/>
      <c r="C75" s="208" t="s">
        <v>173</v>
      </c>
      <c r="D75" s="208" t="s">
        <v>172</v>
      </c>
      <c r="E75" s="208" t="b">
        <v>1</v>
      </c>
      <c r="F75" s="208" t="s">
        <v>166</v>
      </c>
      <c r="G75" s="208" t="s">
        <v>164</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3">
      <c r="B76" s="146"/>
      <c r="C76" s="208" t="s">
        <v>173</v>
      </c>
      <c r="D76" s="208" t="s">
        <v>172</v>
      </c>
      <c r="E76" s="208" t="b">
        <v>1</v>
      </c>
      <c r="F76" s="208" t="s">
        <v>166</v>
      </c>
      <c r="G76" s="208" t="s">
        <v>165</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3">
      <c r="B77" s="146"/>
      <c r="C77" s="208" t="s">
        <v>175</v>
      </c>
      <c r="D77" s="208" t="s">
        <v>161</v>
      </c>
      <c r="E77" s="208" t="b">
        <v>1</v>
      </c>
      <c r="F77" s="208" t="s">
        <v>162</v>
      </c>
      <c r="G77" s="208" t="s">
        <v>163</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3">
      <c r="B78" s="146"/>
      <c r="C78" s="208" t="s">
        <v>175</v>
      </c>
      <c r="D78" s="208" t="s">
        <v>161</v>
      </c>
      <c r="E78" s="208" t="b">
        <v>1</v>
      </c>
      <c r="F78" s="208" t="s">
        <v>162</v>
      </c>
      <c r="G78" s="208" t="s">
        <v>164</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3">
      <c r="B79" s="146"/>
      <c r="C79" s="208" t="s">
        <v>175</v>
      </c>
      <c r="D79" s="208" t="s">
        <v>161</v>
      </c>
      <c r="E79" s="208" t="b">
        <v>1</v>
      </c>
      <c r="F79" s="208" t="s">
        <v>166</v>
      </c>
      <c r="G79" s="208" t="s">
        <v>163</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3">
      <c r="B80" s="146"/>
      <c r="C80" s="208" t="s">
        <v>175</v>
      </c>
      <c r="D80" s="208" t="s">
        <v>167</v>
      </c>
      <c r="E80" s="208" t="b">
        <v>1</v>
      </c>
      <c r="F80" s="208" t="s">
        <v>162</v>
      </c>
      <c r="G80" s="208" t="s">
        <v>163</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3">
      <c r="B81" s="146"/>
      <c r="C81" s="208" t="s">
        <v>175</v>
      </c>
      <c r="D81" s="208" t="s">
        <v>167</v>
      </c>
      <c r="E81" s="208" t="b">
        <v>1</v>
      </c>
      <c r="F81" s="208" t="s">
        <v>162</v>
      </c>
      <c r="G81" s="208" t="s">
        <v>164</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3">
      <c r="B82" s="146"/>
      <c r="C82" s="208" t="s">
        <v>175</v>
      </c>
      <c r="D82" s="208" t="s">
        <v>167</v>
      </c>
      <c r="E82" s="208" t="b">
        <v>1</v>
      </c>
      <c r="F82" s="208" t="s">
        <v>166</v>
      </c>
      <c r="G82" s="208" t="s">
        <v>163</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3">
      <c r="B83" s="146"/>
      <c r="C83" s="208" t="s">
        <v>175</v>
      </c>
      <c r="D83" s="208" t="s">
        <v>176</v>
      </c>
      <c r="E83" s="208" t="b">
        <v>1</v>
      </c>
      <c r="F83" s="208" t="s">
        <v>162</v>
      </c>
      <c r="G83" s="208" t="s">
        <v>163</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3">
      <c r="B84" s="146"/>
      <c r="C84" s="208" t="s">
        <v>175</v>
      </c>
      <c r="D84" s="208" t="s">
        <v>176</v>
      </c>
      <c r="E84" s="208" t="b">
        <v>1</v>
      </c>
      <c r="F84" s="208" t="s">
        <v>166</v>
      </c>
      <c r="G84" s="208" t="s">
        <v>163</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3">
      <c r="B85" s="146"/>
      <c r="C85" s="208" t="s">
        <v>175</v>
      </c>
      <c r="D85" s="208" t="s">
        <v>174</v>
      </c>
      <c r="E85" s="208" t="b">
        <v>1</v>
      </c>
      <c r="F85" s="208" t="s">
        <v>162</v>
      </c>
      <c r="G85" s="208" t="s">
        <v>163</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3">
      <c r="B86" s="146"/>
      <c r="C86" s="208" t="s">
        <v>175</v>
      </c>
      <c r="D86" s="208" t="s">
        <v>169</v>
      </c>
      <c r="E86" s="208" t="b">
        <v>1</v>
      </c>
      <c r="F86" s="208" t="s">
        <v>162</v>
      </c>
      <c r="G86" s="208" t="s">
        <v>163</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3">
      <c r="B87" s="146"/>
      <c r="C87" s="208" t="s">
        <v>175</v>
      </c>
      <c r="D87" s="208" t="s">
        <v>170</v>
      </c>
      <c r="E87" s="208" t="b">
        <v>1</v>
      </c>
      <c r="F87" s="208" t="s">
        <v>162</v>
      </c>
      <c r="G87" s="208" t="s">
        <v>163</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3">
      <c r="B88" s="146"/>
      <c r="C88" s="208" t="s">
        <v>175</v>
      </c>
      <c r="D88" s="208" t="s">
        <v>171</v>
      </c>
      <c r="E88" s="208" t="b">
        <v>1</v>
      </c>
      <c r="F88" s="208" t="s">
        <v>162</v>
      </c>
      <c r="G88" s="208" t="s">
        <v>163</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3">
      <c r="B89" s="146"/>
      <c r="C89" s="208" t="s">
        <v>175</v>
      </c>
      <c r="D89" s="208" t="s">
        <v>171</v>
      </c>
      <c r="E89" s="208" t="b">
        <v>1</v>
      </c>
      <c r="F89" s="208" t="s">
        <v>162</v>
      </c>
      <c r="G89" s="208" t="s">
        <v>164</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3">
      <c r="B90" s="146"/>
      <c r="C90" s="208" t="s">
        <v>175</v>
      </c>
      <c r="D90" s="208" t="s">
        <v>171</v>
      </c>
      <c r="E90" s="208" t="b">
        <v>1</v>
      </c>
      <c r="F90" s="208" t="s">
        <v>166</v>
      </c>
      <c r="G90" s="208" t="s">
        <v>163</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3">
      <c r="B91" s="146"/>
      <c r="C91" s="208" t="s">
        <v>175</v>
      </c>
      <c r="D91" s="208" t="s">
        <v>172</v>
      </c>
      <c r="E91" s="208" t="b">
        <v>1</v>
      </c>
      <c r="F91" s="208" t="s">
        <v>162</v>
      </c>
      <c r="G91" s="208" t="s">
        <v>163</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3">
      <c r="B92" s="146"/>
      <c r="C92" s="208" t="s">
        <v>175</v>
      </c>
      <c r="D92" s="208" t="s">
        <v>172</v>
      </c>
      <c r="E92" s="208" t="b">
        <v>1</v>
      </c>
      <c r="F92" s="208" t="s">
        <v>166</v>
      </c>
      <c r="G92" s="208" t="s">
        <v>163</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3">
      <c r="B93" s="146"/>
      <c r="C93" s="208" t="s">
        <v>177</v>
      </c>
      <c r="D93" s="208" t="s">
        <v>177</v>
      </c>
      <c r="E93" s="208" t="s">
        <v>177</v>
      </c>
      <c r="F93" s="208" t="s">
        <v>177</v>
      </c>
      <c r="G93" s="220" t="s">
        <v>178</v>
      </c>
      <c r="H93" s="43" t="str">
        <f>"|"&amp;"|"&amp;"|"&amp;G93</f>
        <v>|||Greenspace</v>
      </c>
      <c r="I93" s="221">
        <v>0.02</v>
      </c>
      <c r="J93" s="35">
        <v>3</v>
      </c>
      <c r="K93" s="27"/>
      <c r="L93" s="206"/>
      <c r="M93" s="206"/>
      <c r="N93" s="206"/>
      <c r="O93" s="206"/>
      <c r="P93" s="124"/>
    </row>
    <row r="94" spans="2:16" x14ac:dyDescent="0.3">
      <c r="B94" s="146"/>
      <c r="C94" s="208" t="s">
        <v>177</v>
      </c>
      <c r="D94" s="208" t="s">
        <v>177</v>
      </c>
      <c r="E94" s="208" t="s">
        <v>177</v>
      </c>
      <c r="F94" s="208" t="s">
        <v>177</v>
      </c>
      <c r="G94" s="220" t="s">
        <v>179</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
      <c r="B95" s="146"/>
      <c r="C95" s="208" t="s">
        <v>177</v>
      </c>
      <c r="D95" s="208" t="s">
        <v>177</v>
      </c>
      <c r="E95" s="208" t="s">
        <v>177</v>
      </c>
      <c r="F95" s="208" t="s">
        <v>177</v>
      </c>
      <c r="G95" s="220" t="s">
        <v>180</v>
      </c>
      <c r="H95" s="43" t="str">
        <f>"|"&amp;"|"&amp;"|"&amp;G95</f>
        <v>|||Woodland</v>
      </c>
      <c r="I95" s="221">
        <v>0.02</v>
      </c>
      <c r="J95" s="35">
        <v>3</v>
      </c>
      <c r="K95" s="27"/>
      <c r="L95" s="206"/>
      <c r="M95" s="206"/>
      <c r="N95" s="206"/>
      <c r="O95" s="206"/>
      <c r="P95" s="124"/>
    </row>
    <row r="96" spans="2:16" x14ac:dyDescent="0.3">
      <c r="B96" s="146"/>
      <c r="C96" s="208" t="s">
        <v>177</v>
      </c>
      <c r="D96" s="208" t="s">
        <v>177</v>
      </c>
      <c r="E96" s="208" t="s">
        <v>177</v>
      </c>
      <c r="F96" s="208" t="s">
        <v>177</v>
      </c>
      <c r="G96" s="220" t="s">
        <v>181</v>
      </c>
      <c r="H96" s="43" t="str">
        <f>"|"&amp;"|"&amp;"|"&amp;G96</f>
        <v>|||Shrub</v>
      </c>
      <c r="I96" s="221">
        <v>0.02</v>
      </c>
      <c r="J96" s="35">
        <v>3</v>
      </c>
      <c r="K96" s="27"/>
      <c r="L96" s="206"/>
      <c r="M96" s="206"/>
      <c r="N96" s="206"/>
      <c r="O96" s="206"/>
      <c r="P96" s="124"/>
    </row>
    <row r="97" spans="2:16" x14ac:dyDescent="0.3">
      <c r="B97" s="146"/>
      <c r="C97" s="208" t="s">
        <v>177</v>
      </c>
      <c r="D97" s="208" t="s">
        <v>177</v>
      </c>
      <c r="E97" s="208" t="s">
        <v>177</v>
      </c>
      <c r="F97" s="208" t="s">
        <v>177</v>
      </c>
      <c r="G97" s="220" t="s">
        <v>182</v>
      </c>
      <c r="H97" s="43" t="str">
        <f>"|"&amp;"|"&amp;"|"&amp;G97</f>
        <v>|||Water</v>
      </c>
      <c r="I97" s="221">
        <v>0</v>
      </c>
      <c r="J97" s="35">
        <v>0</v>
      </c>
      <c r="K97" s="27"/>
      <c r="L97" s="206"/>
      <c r="M97" s="206"/>
      <c r="N97" s="206"/>
      <c r="O97" s="206"/>
      <c r="P97" s="124"/>
    </row>
    <row r="98" spans="2:16" x14ac:dyDescent="0.3">
      <c r="B98" s="146"/>
      <c r="C98" s="208" t="s">
        <v>177</v>
      </c>
      <c r="D98" s="208" t="s">
        <v>177</v>
      </c>
      <c r="E98" s="208" t="s">
        <v>177</v>
      </c>
      <c r="F98" s="208" t="s">
        <v>177</v>
      </c>
      <c r="G98" s="43" t="s">
        <v>183</v>
      </c>
      <c r="H98" s="43" t="str">
        <f t="shared" ref="H98:H100" si="8">"|"&amp;"|"&amp;"|"&amp;G98</f>
        <v>|||Residential urban land</v>
      </c>
      <c r="I98" s="143">
        <f>VLOOKUP('Stage 2'!E11,Lookups!C104:H126,6,FALSE)</f>
        <v>1.7514458268999995</v>
      </c>
      <c r="J98" s="35">
        <f>VLOOKUP('Stage 2'!E11,Lookups!C104:K126,9,FALSE)</f>
        <v>16.309558171499994</v>
      </c>
      <c r="K98" s="27"/>
      <c r="L98" s="206"/>
      <c r="M98" s="206"/>
      <c r="N98" s="206"/>
      <c r="O98" s="206"/>
      <c r="P98" s="124"/>
    </row>
    <row r="99" spans="2:16" x14ac:dyDescent="0.3">
      <c r="B99" s="146"/>
      <c r="C99" s="208" t="s">
        <v>177</v>
      </c>
      <c r="D99" s="208" t="s">
        <v>177</v>
      </c>
      <c r="E99" s="208" t="s">
        <v>177</v>
      </c>
      <c r="F99" s="208" t="s">
        <v>177</v>
      </c>
      <c r="G99" s="43" t="s">
        <v>184</v>
      </c>
      <c r="H99" s="43" t="str">
        <f t="shared" si="8"/>
        <v>|||Commercial/industrial urban land</v>
      </c>
      <c r="I99" s="143">
        <f>VLOOKUP('Stage 2'!E11,Lookups!C104:I126,7,FALSE)</f>
        <v>1.2815457269999997</v>
      </c>
      <c r="J99" s="35">
        <f>VLOOKUP('Stage 2'!E11,Lookups!C104:M126,10,FALSE)</f>
        <v>8.6984310247999979</v>
      </c>
      <c r="K99" s="27"/>
      <c r="L99" s="206"/>
      <c r="M99" s="206"/>
      <c r="N99" s="206"/>
      <c r="O99" s="206"/>
      <c r="P99" s="124"/>
    </row>
    <row r="100" spans="2:16" x14ac:dyDescent="0.3">
      <c r="B100" s="146"/>
      <c r="C100" s="208" t="s">
        <v>177</v>
      </c>
      <c r="D100" s="208" t="s">
        <v>177</v>
      </c>
      <c r="E100" s="208" t="s">
        <v>177</v>
      </c>
      <c r="F100" s="208" t="s">
        <v>177</v>
      </c>
      <c r="G100" s="43" t="s">
        <v>185</v>
      </c>
      <c r="H100" s="43" t="str">
        <f t="shared" si="8"/>
        <v>|||Open urban land</v>
      </c>
      <c r="I100" s="143">
        <f>VLOOKUP('Stage 2'!E11,Lookups!C104:J126,8,FALSE)</f>
        <v>0.93980019979999974</v>
      </c>
      <c r="J100" s="35">
        <f>VLOOKUP('Stage 2'!E11,Lookups!C104:P126,11,FALSE)</f>
        <v>9.6140553431999969</v>
      </c>
      <c r="K100" s="27"/>
      <c r="L100" s="206"/>
      <c r="M100" s="206"/>
      <c r="N100" s="206"/>
      <c r="O100" s="206"/>
      <c r="P100" s="124"/>
    </row>
    <row r="101" spans="2:16" x14ac:dyDescent="0.3">
      <c r="B101" s="146"/>
      <c r="C101" s="27"/>
      <c r="D101" s="27"/>
      <c r="E101" s="27"/>
      <c r="F101" s="27"/>
      <c r="G101" s="27"/>
      <c r="H101" s="27"/>
      <c r="I101" s="28"/>
      <c r="J101" s="28"/>
      <c r="K101" s="27"/>
      <c r="L101" s="206"/>
      <c r="M101" s="206"/>
      <c r="N101" s="206"/>
      <c r="O101" s="206"/>
      <c r="P101" s="124"/>
    </row>
    <row r="102" spans="2:16" x14ac:dyDescent="0.3">
      <c r="B102" s="146"/>
      <c r="C102" s="27" t="s">
        <v>186</v>
      </c>
      <c r="D102" s="27"/>
      <c r="E102" s="27"/>
      <c r="F102" s="27"/>
      <c r="G102" s="27"/>
      <c r="H102" s="27"/>
      <c r="I102" s="28"/>
      <c r="J102" s="28"/>
      <c r="K102" s="27"/>
      <c r="L102" s="206"/>
      <c r="M102" s="206"/>
      <c r="N102" s="206"/>
      <c r="O102" s="206"/>
      <c r="P102" s="124"/>
    </row>
    <row r="103" spans="2:16" ht="28.2" thickBot="1" x14ac:dyDescent="0.35">
      <c r="B103" s="146"/>
      <c r="C103" s="33" t="s">
        <v>187</v>
      </c>
      <c r="D103" s="46" t="s">
        <v>188</v>
      </c>
      <c r="E103" s="46" t="s">
        <v>189</v>
      </c>
      <c r="F103" s="46" t="s">
        <v>190</v>
      </c>
      <c r="G103" s="46" t="s">
        <v>191</v>
      </c>
      <c r="H103" s="46" t="s">
        <v>192</v>
      </c>
      <c r="I103" s="46" t="s">
        <v>193</v>
      </c>
      <c r="J103" s="46" t="s">
        <v>194</v>
      </c>
      <c r="K103" s="46" t="s">
        <v>195</v>
      </c>
      <c r="L103" s="33" t="s">
        <v>196</v>
      </c>
      <c r="M103" s="145" t="s">
        <v>197</v>
      </c>
      <c r="N103" s="15"/>
      <c r="O103" s="15"/>
      <c r="P103" s="124"/>
    </row>
    <row r="104" spans="2:16" ht="15" thickTop="1" x14ac:dyDescent="0.3">
      <c r="B104" s="146"/>
      <c r="C104" s="47" t="s">
        <v>198</v>
      </c>
      <c r="D104" s="209">
        <v>516.5</v>
      </c>
      <c r="E104" s="50" t="s">
        <v>199</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
      <c r="B105" s="146"/>
      <c r="C105" s="47" t="s">
        <v>200</v>
      </c>
      <c r="D105" s="209">
        <v>537.54999999999995</v>
      </c>
      <c r="E105" s="50" t="s">
        <v>199</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
      <c r="B106" s="146"/>
      <c r="C106" s="47" t="s">
        <v>201</v>
      </c>
      <c r="D106" s="209">
        <v>562.54999999999995</v>
      </c>
      <c r="E106" s="50" t="s">
        <v>199</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
      <c r="B107" s="146"/>
      <c r="C107" s="47" t="s">
        <v>202</v>
      </c>
      <c r="D107" s="209">
        <v>587.54999999999995</v>
      </c>
      <c r="E107" s="50" t="s">
        <v>199</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
      <c r="B108" s="146"/>
      <c r="C108" s="47" t="s">
        <v>203</v>
      </c>
      <c r="D108" s="209">
        <v>612.54999999999995</v>
      </c>
      <c r="E108" s="50" t="s">
        <v>204</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
      <c r="B109" s="146"/>
      <c r="C109" s="47" t="s">
        <v>205</v>
      </c>
      <c r="D109" s="209">
        <v>637.54999999999995</v>
      </c>
      <c r="E109" s="50" t="s">
        <v>204</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
      <c r="B110" s="146"/>
      <c r="C110" s="47" t="s">
        <v>206</v>
      </c>
      <c r="D110" s="209">
        <v>662.55</v>
      </c>
      <c r="E110" s="50" t="s">
        <v>204</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
      <c r="B111" s="146"/>
      <c r="C111" s="47" t="s">
        <v>207</v>
      </c>
      <c r="D111" s="209">
        <v>687.55</v>
      </c>
      <c r="E111" s="50" t="s">
        <v>204</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
      <c r="B112" s="146"/>
      <c r="C112" s="47" t="s">
        <v>208</v>
      </c>
      <c r="D112" s="209">
        <v>725.05</v>
      </c>
      <c r="E112" s="50" t="s">
        <v>162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
      <c r="B113" s="146"/>
      <c r="C113" s="47" t="s">
        <v>209</v>
      </c>
      <c r="D113" s="209">
        <v>775.05</v>
      </c>
      <c r="E113" s="50" t="s">
        <v>162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
      <c r="B114" s="146"/>
      <c r="C114" s="47" t="s">
        <v>210</v>
      </c>
      <c r="D114" s="209">
        <v>825.05</v>
      </c>
      <c r="E114" s="50" t="s">
        <v>162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
      <c r="B115" s="146"/>
      <c r="C115" s="47" t="s">
        <v>211</v>
      </c>
      <c r="D115" s="209">
        <v>875.05</v>
      </c>
      <c r="E115" s="50" t="s">
        <v>162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
      <c r="B116" s="146"/>
      <c r="C116" s="47" t="s">
        <v>212</v>
      </c>
      <c r="D116" s="209">
        <v>925.05</v>
      </c>
      <c r="E116" s="50" t="s">
        <v>166</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
      <c r="B117" s="146"/>
      <c r="C117" s="47" t="s">
        <v>213</v>
      </c>
      <c r="D117" s="209">
        <v>975.05</v>
      </c>
      <c r="E117" s="50" t="s">
        <v>166</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
      <c r="B118" s="146"/>
      <c r="C118" s="47" t="s">
        <v>214</v>
      </c>
      <c r="D118" s="209">
        <v>1050.05</v>
      </c>
      <c r="E118" s="50" t="s">
        <v>166</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
      <c r="B119" s="146"/>
      <c r="C119" s="47" t="s">
        <v>215</v>
      </c>
      <c r="D119" s="209">
        <v>1150.05</v>
      </c>
      <c r="E119" s="50" t="s">
        <v>166</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
      <c r="B120" s="146"/>
      <c r="C120" s="47" t="s">
        <v>216</v>
      </c>
      <c r="D120" s="209">
        <v>1300.05</v>
      </c>
      <c r="E120" s="50" t="s">
        <v>217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
      <c r="B121" s="146"/>
      <c r="C121" s="47" t="s">
        <v>218</v>
      </c>
      <c r="D121" s="209">
        <v>1500.05</v>
      </c>
      <c r="E121" s="50" t="s">
        <v>217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
      <c r="B122" s="146"/>
      <c r="C122" s="47" t="s">
        <v>219</v>
      </c>
      <c r="D122" s="209">
        <v>1800.05</v>
      </c>
      <c r="E122" s="50" t="s">
        <v>220</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
      <c r="B123" s="146"/>
      <c r="C123" s="47" t="s">
        <v>221</v>
      </c>
      <c r="D123" s="209">
        <v>2200.0500000000002</v>
      </c>
      <c r="E123" s="50" t="s">
        <v>220</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
      <c r="B124" s="146"/>
      <c r="C124" s="47" t="s">
        <v>222</v>
      </c>
      <c r="D124" s="209">
        <v>2700.05</v>
      </c>
      <c r="E124" s="50" t="s">
        <v>220</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
      <c r="B125" s="146"/>
      <c r="C125" s="47" t="s">
        <v>223</v>
      </c>
      <c r="D125" s="209">
        <v>3500.05</v>
      </c>
      <c r="E125" s="50" t="s">
        <v>220</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
      <c r="B126" s="146"/>
      <c r="C126" s="47" t="s">
        <v>224</v>
      </c>
      <c r="D126" s="209">
        <v>4750.05</v>
      </c>
      <c r="E126" s="50" t="s">
        <v>220</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
      <c r="B127" s="146"/>
      <c r="C127" s="27"/>
      <c r="D127" s="27"/>
      <c r="E127" s="27"/>
      <c r="F127" s="27"/>
      <c r="G127" s="27"/>
      <c r="H127" s="27"/>
      <c r="I127" s="28"/>
      <c r="J127" s="28"/>
      <c r="K127" s="27"/>
      <c r="L127" s="206"/>
      <c r="M127" s="206"/>
      <c r="N127" s="206"/>
      <c r="O127" s="206"/>
      <c r="P127" s="124"/>
    </row>
    <row r="128" spans="2:16" x14ac:dyDescent="0.3">
      <c r="B128" s="146"/>
      <c r="C128" s="27" t="s">
        <v>225</v>
      </c>
      <c r="D128" s="27"/>
      <c r="E128" s="27"/>
      <c r="F128" s="27"/>
      <c r="G128" s="27" t="s">
        <v>226</v>
      </c>
      <c r="H128" s="27"/>
      <c r="I128" s="27" t="s">
        <v>227</v>
      </c>
      <c r="J128" s="28"/>
      <c r="K128" s="27"/>
      <c r="L128" s="206"/>
      <c r="M128" s="206"/>
      <c r="N128" s="206"/>
      <c r="O128" s="206"/>
      <c r="P128" s="124"/>
    </row>
    <row r="129" spans="2:16" ht="15" thickBot="1" x14ac:dyDescent="0.35">
      <c r="B129" s="146"/>
      <c r="C129" s="33" t="s">
        <v>228</v>
      </c>
      <c r="D129" s="39" t="s">
        <v>229</v>
      </c>
      <c r="E129" s="27"/>
      <c r="F129" s="27"/>
      <c r="G129" s="36" t="s">
        <v>230</v>
      </c>
      <c r="H129" s="27"/>
      <c r="I129" s="36" t="s">
        <v>231</v>
      </c>
      <c r="J129" s="28"/>
      <c r="K129" s="27"/>
      <c r="L129" s="206"/>
      <c r="M129" s="206"/>
      <c r="N129" s="206"/>
      <c r="O129" s="206"/>
      <c r="P129" s="124"/>
    </row>
    <row r="130" spans="2:16" ht="15" thickTop="1" x14ac:dyDescent="0.3">
      <c r="B130" s="146"/>
      <c r="C130" s="34" t="s">
        <v>160</v>
      </c>
      <c r="D130" s="40" t="s">
        <v>160</v>
      </c>
      <c r="E130" s="27"/>
      <c r="F130" s="27"/>
      <c r="G130" s="214" t="s">
        <v>161</v>
      </c>
      <c r="H130" s="27"/>
      <c r="I130" s="214" t="s">
        <v>161</v>
      </c>
      <c r="J130" s="28"/>
      <c r="K130" s="27"/>
      <c r="L130" s="206"/>
      <c r="M130" s="206"/>
      <c r="N130" s="206"/>
      <c r="O130" s="206"/>
      <c r="P130" s="124"/>
    </row>
    <row r="131" spans="2:16" x14ac:dyDescent="0.3">
      <c r="B131" s="146"/>
      <c r="C131" s="27"/>
      <c r="D131" s="27"/>
      <c r="E131" s="27"/>
      <c r="F131" s="27"/>
      <c r="G131" s="37" t="s">
        <v>167</v>
      </c>
      <c r="H131" s="27"/>
      <c r="I131" s="37" t="s">
        <v>167</v>
      </c>
      <c r="J131" s="28"/>
      <c r="K131" s="27"/>
      <c r="L131" s="206"/>
      <c r="M131" s="206"/>
      <c r="N131" s="206"/>
      <c r="O131" s="206"/>
      <c r="P131" s="124"/>
    </row>
    <row r="132" spans="2:16" x14ac:dyDescent="0.3">
      <c r="B132" s="146"/>
      <c r="C132" s="27"/>
      <c r="D132" s="27"/>
      <c r="E132" s="27"/>
      <c r="F132" s="27"/>
      <c r="G132" s="37" t="s">
        <v>168</v>
      </c>
      <c r="H132" s="27"/>
      <c r="I132" s="37" t="s">
        <v>168</v>
      </c>
      <c r="J132" s="206"/>
      <c r="K132" s="206"/>
      <c r="L132" s="206"/>
      <c r="M132" s="206"/>
      <c r="N132" s="206"/>
      <c r="O132" s="206"/>
      <c r="P132" s="124"/>
    </row>
    <row r="133" spans="2:16" x14ac:dyDescent="0.3">
      <c r="B133" s="146"/>
      <c r="C133" s="27" t="s">
        <v>232</v>
      </c>
      <c r="D133" s="27"/>
      <c r="E133" s="27"/>
      <c r="F133" s="27"/>
      <c r="G133" s="37" t="s">
        <v>174</v>
      </c>
      <c r="H133" s="29"/>
      <c r="I133" s="37" t="s">
        <v>174</v>
      </c>
      <c r="J133" s="206"/>
      <c r="K133" s="206"/>
      <c r="L133" s="206"/>
      <c r="M133" s="206"/>
      <c r="N133" s="206"/>
      <c r="O133" s="206"/>
      <c r="P133" s="124"/>
    </row>
    <row r="134" spans="2:16" ht="15" thickBot="1" x14ac:dyDescent="0.35">
      <c r="B134" s="146"/>
      <c r="C134" s="32" t="s">
        <v>233</v>
      </c>
      <c r="D134" s="31" t="s">
        <v>234</v>
      </c>
      <c r="E134" s="41" t="s">
        <v>235</v>
      </c>
      <c r="F134" s="27"/>
      <c r="G134" s="37" t="s">
        <v>169</v>
      </c>
      <c r="H134" s="27"/>
      <c r="I134" s="37" t="s">
        <v>169</v>
      </c>
      <c r="J134" s="206"/>
      <c r="K134" s="206"/>
      <c r="L134" s="206"/>
      <c r="M134" s="206"/>
      <c r="N134" s="206"/>
      <c r="O134" s="206"/>
      <c r="P134" s="124"/>
    </row>
    <row r="135" spans="2:16" ht="15" thickTop="1" x14ac:dyDescent="0.3">
      <c r="B135" s="146"/>
      <c r="C135" s="42" t="s">
        <v>236</v>
      </c>
      <c r="D135" s="43" t="s">
        <v>163</v>
      </c>
      <c r="E135" s="40" t="s">
        <v>237</v>
      </c>
      <c r="F135" s="27"/>
      <c r="G135" s="37" t="s">
        <v>170</v>
      </c>
      <c r="H135" s="27"/>
      <c r="I135" s="37" t="s">
        <v>170</v>
      </c>
      <c r="J135" s="206"/>
      <c r="K135" s="206"/>
      <c r="L135" s="206"/>
      <c r="M135" s="206"/>
      <c r="N135" s="206"/>
      <c r="O135" s="206"/>
      <c r="P135" s="124"/>
    </row>
    <row r="136" spans="2:16" x14ac:dyDescent="0.3">
      <c r="B136" s="146"/>
      <c r="C136" s="42" t="s">
        <v>238</v>
      </c>
      <c r="D136" s="43" t="s">
        <v>164</v>
      </c>
      <c r="E136" s="40" t="s">
        <v>239</v>
      </c>
      <c r="F136" s="27"/>
      <c r="G136" s="37" t="s">
        <v>240</v>
      </c>
      <c r="H136" s="27"/>
      <c r="I136" s="37" t="s">
        <v>171</v>
      </c>
      <c r="J136" s="206"/>
      <c r="K136" s="206"/>
      <c r="L136" s="206"/>
      <c r="M136" s="206"/>
      <c r="N136" s="206"/>
      <c r="O136" s="206"/>
      <c r="P136" s="124"/>
    </row>
    <row r="137" spans="2:16" x14ac:dyDescent="0.3">
      <c r="B137" s="146"/>
      <c r="C137" s="42" t="s">
        <v>241</v>
      </c>
      <c r="D137" s="43" t="s">
        <v>165</v>
      </c>
      <c r="E137" s="40" t="s">
        <v>242</v>
      </c>
      <c r="F137" s="27"/>
      <c r="G137" s="37" t="s">
        <v>171</v>
      </c>
      <c r="H137" s="27"/>
      <c r="I137" s="37" t="s">
        <v>172</v>
      </c>
      <c r="J137" s="206"/>
      <c r="K137" s="206"/>
      <c r="L137" s="206"/>
      <c r="M137" s="206"/>
      <c r="N137" s="206"/>
      <c r="O137" s="206"/>
      <c r="P137" s="124"/>
    </row>
    <row r="138" spans="2:16" x14ac:dyDescent="0.3">
      <c r="B138" s="146"/>
      <c r="C138" s="34" t="s">
        <v>243</v>
      </c>
      <c r="D138" s="43" t="s">
        <v>164</v>
      </c>
      <c r="E138" s="40" t="s">
        <v>239</v>
      </c>
      <c r="F138" s="27"/>
      <c r="G138" s="37" t="s">
        <v>172</v>
      </c>
      <c r="H138" s="27"/>
      <c r="I138" s="38" t="s">
        <v>178</v>
      </c>
      <c r="J138" s="206"/>
      <c r="K138" s="206"/>
      <c r="L138" s="206"/>
      <c r="M138" s="206"/>
      <c r="N138" s="206"/>
      <c r="O138" s="206"/>
      <c r="P138" s="124"/>
    </row>
    <row r="139" spans="2:16" x14ac:dyDescent="0.3">
      <c r="B139" s="146"/>
      <c r="C139" s="34" t="s">
        <v>244</v>
      </c>
      <c r="D139" s="43" t="s">
        <v>164</v>
      </c>
      <c r="E139" s="40" t="s">
        <v>239</v>
      </c>
      <c r="F139" s="27"/>
      <c r="G139" s="38" t="s">
        <v>178</v>
      </c>
      <c r="H139" s="27"/>
      <c r="I139" s="38" t="s">
        <v>180</v>
      </c>
      <c r="J139" s="206"/>
      <c r="K139" s="206"/>
      <c r="L139" s="206"/>
      <c r="M139" s="206"/>
      <c r="N139" s="206"/>
      <c r="O139" s="206"/>
      <c r="P139" s="124"/>
    </row>
    <row r="140" spans="2:16" x14ac:dyDescent="0.3">
      <c r="B140" s="146"/>
      <c r="C140" s="42" t="s">
        <v>245</v>
      </c>
      <c r="D140" s="43" t="s">
        <v>164</v>
      </c>
      <c r="E140" s="37" t="s">
        <v>239</v>
      </c>
      <c r="F140" s="27"/>
      <c r="G140" s="38" t="s">
        <v>180</v>
      </c>
      <c r="H140" s="27"/>
      <c r="I140" s="38" t="s">
        <v>181</v>
      </c>
      <c r="J140" s="206"/>
      <c r="K140" s="206"/>
      <c r="L140" s="206"/>
      <c r="M140" s="206"/>
      <c r="N140" s="206"/>
      <c r="O140" s="206"/>
      <c r="P140" s="124"/>
    </row>
    <row r="141" spans="2:16" x14ac:dyDescent="0.3">
      <c r="B141" s="146"/>
      <c r="C141" s="27"/>
      <c r="D141" s="28"/>
      <c r="E141" s="27"/>
      <c r="F141" s="27"/>
      <c r="G141" s="38" t="s">
        <v>181</v>
      </c>
      <c r="H141" s="27"/>
      <c r="I141" s="38" t="s">
        <v>182</v>
      </c>
      <c r="J141" s="206"/>
      <c r="K141" s="206"/>
      <c r="L141" s="206"/>
      <c r="M141" s="206"/>
      <c r="N141" s="206"/>
      <c r="O141" s="206"/>
      <c r="P141" s="124"/>
    </row>
    <row r="142" spans="2:16" x14ac:dyDescent="0.3">
      <c r="B142" s="146"/>
      <c r="C142" s="27" t="s">
        <v>246</v>
      </c>
      <c r="D142" s="28"/>
      <c r="E142" s="27"/>
      <c r="F142" s="27"/>
      <c r="G142" s="38" t="s">
        <v>182</v>
      </c>
      <c r="H142" s="27"/>
      <c r="I142" s="37" t="s">
        <v>183</v>
      </c>
      <c r="J142" s="206"/>
      <c r="K142" s="206"/>
      <c r="L142" s="206"/>
      <c r="M142" s="206"/>
      <c r="N142" s="206"/>
      <c r="O142" s="206"/>
      <c r="P142" s="124"/>
    </row>
    <row r="143" spans="2:16" ht="15" thickBot="1" x14ac:dyDescent="0.35">
      <c r="B143" s="146"/>
      <c r="C143" s="213" t="s">
        <v>149</v>
      </c>
      <c r="D143" s="36" t="s">
        <v>229</v>
      </c>
      <c r="E143" s="27"/>
      <c r="F143" s="27"/>
      <c r="G143" s="37" t="s">
        <v>183</v>
      </c>
      <c r="H143" s="27"/>
      <c r="I143" s="37" t="s">
        <v>184</v>
      </c>
      <c r="J143" s="206"/>
      <c r="K143" s="206"/>
      <c r="L143" s="206"/>
      <c r="M143" s="206"/>
      <c r="N143" s="206"/>
      <c r="O143" s="206"/>
      <c r="P143" s="124"/>
    </row>
    <row r="144" spans="2:16" ht="15" thickTop="1" x14ac:dyDescent="0.3">
      <c r="B144" s="146"/>
      <c r="C144" s="34" t="s">
        <v>247</v>
      </c>
      <c r="D144" s="35" t="b">
        <v>1</v>
      </c>
      <c r="E144" s="27"/>
      <c r="F144" s="27"/>
      <c r="G144" s="37" t="s">
        <v>184</v>
      </c>
      <c r="H144" s="27"/>
      <c r="I144" s="37" t="s">
        <v>185</v>
      </c>
      <c r="J144" s="206"/>
      <c r="K144" s="206"/>
      <c r="L144" s="206"/>
      <c r="M144" s="206"/>
      <c r="N144" s="206"/>
      <c r="O144" s="206"/>
      <c r="P144" s="124"/>
    </row>
    <row r="145" spans="2:16" x14ac:dyDescent="0.3">
      <c r="B145" s="146"/>
      <c r="C145" s="34" t="s">
        <v>248</v>
      </c>
      <c r="D145" s="35" t="b">
        <v>0</v>
      </c>
      <c r="E145" s="27"/>
      <c r="F145" s="27"/>
      <c r="G145" s="37" t="s">
        <v>185</v>
      </c>
      <c r="H145" s="27"/>
      <c r="I145" s="37" t="s">
        <v>179</v>
      </c>
      <c r="J145" s="206"/>
      <c r="K145" s="206"/>
      <c r="L145" s="206"/>
      <c r="M145" s="206"/>
      <c r="N145" s="206"/>
      <c r="O145" s="206"/>
      <c r="P145" s="124"/>
    </row>
    <row r="146" spans="2:16" x14ac:dyDescent="0.3">
      <c r="B146" s="146"/>
      <c r="C146" s="27"/>
      <c r="D146" s="28"/>
      <c r="E146" s="28"/>
      <c r="F146" s="27"/>
      <c r="G146" s="30" t="s">
        <v>179</v>
      </c>
      <c r="H146" s="27"/>
      <c r="I146" s="1"/>
      <c r="J146" s="1"/>
      <c r="K146" s="1"/>
      <c r="L146" s="1"/>
      <c r="M146" s="1"/>
      <c r="N146" s="1"/>
      <c r="O146" s="1"/>
      <c r="P146" s="124"/>
    </row>
    <row r="147" spans="2:16" ht="15" thickBot="1" x14ac:dyDescent="0.35">
      <c r="B147" s="167"/>
      <c r="C147" s="194"/>
      <c r="D147" s="195"/>
      <c r="E147" s="195"/>
      <c r="F147" s="194"/>
      <c r="G147" s="149"/>
      <c r="H147" s="196"/>
      <c r="I147" s="149"/>
      <c r="J147" s="149"/>
      <c r="K147" s="149"/>
      <c r="L147" s="149"/>
      <c r="M147" s="149"/>
      <c r="N147" s="149"/>
      <c r="O147" s="149"/>
      <c r="P147" s="150"/>
    </row>
    <row r="148" spans="2:16" ht="15" thickTop="1" x14ac:dyDescent="0.3">
      <c r="F148" s="37"/>
      <c r="H148" s="30"/>
    </row>
    <row r="149" spans="2:16" x14ac:dyDescent="0.3">
      <c r="F149" s="37"/>
      <c r="G149" s="37"/>
      <c r="H149" s="37"/>
      <c r="I149" s="35"/>
      <c r="J149" s="35"/>
      <c r="K149" s="30"/>
    </row>
    <row r="150" spans="2:16" x14ac:dyDescent="0.3">
      <c r="F150" s="37"/>
      <c r="G150" s="37"/>
      <c r="H150" s="37"/>
      <c r="I150" s="35"/>
      <c r="J150" s="35"/>
      <c r="K150" s="30"/>
    </row>
    <row r="151" spans="2:16" x14ac:dyDescent="0.3">
      <c r="F151" s="37"/>
      <c r="G151" s="37"/>
      <c r="H151" s="37"/>
      <c r="I151" s="35"/>
      <c r="J151" s="35"/>
      <c r="K151" s="30"/>
    </row>
    <row r="152" spans="2:16" x14ac:dyDescent="0.3">
      <c r="F152" s="37"/>
      <c r="G152" s="37"/>
      <c r="H152" s="37"/>
      <c r="I152" s="35"/>
      <c r="J152" s="35"/>
      <c r="K152" s="30"/>
    </row>
    <row r="153" spans="2:16" x14ac:dyDescent="0.3">
      <c r="F153" s="37"/>
      <c r="G153" s="37"/>
      <c r="H153" s="37"/>
      <c r="I153" s="35"/>
      <c r="J153" s="35"/>
      <c r="K153" s="30"/>
    </row>
    <row r="154" spans="2:16" x14ac:dyDescent="0.3">
      <c r="F154" s="37"/>
      <c r="G154" s="37"/>
      <c r="H154" s="37"/>
      <c r="I154" s="35"/>
      <c r="J154" s="35"/>
      <c r="K154" s="30"/>
    </row>
    <row r="155" spans="2:16" x14ac:dyDescent="0.3">
      <c r="F155" s="37"/>
      <c r="G155" s="37"/>
      <c r="H155" s="37"/>
      <c r="I155" s="35"/>
      <c r="J155" s="35"/>
      <c r="K155" s="30"/>
    </row>
    <row r="156" spans="2:16" x14ac:dyDescent="0.3">
      <c r="F156" s="37"/>
      <c r="G156" s="37"/>
      <c r="H156" s="37"/>
      <c r="I156" s="35"/>
      <c r="J156" s="35"/>
      <c r="K156" s="30"/>
    </row>
    <row r="157" spans="2:16" x14ac:dyDescent="0.3">
      <c r="F157" s="37"/>
      <c r="G157" s="37"/>
      <c r="H157" s="37"/>
      <c r="I157" s="35"/>
      <c r="J157" s="35"/>
      <c r="K157" s="30"/>
    </row>
    <row r="158" spans="2:16" x14ac:dyDescent="0.3">
      <c r="F158" s="37"/>
      <c r="G158" s="37"/>
      <c r="H158" s="37"/>
      <c r="I158" s="35"/>
      <c r="J158" s="35"/>
      <c r="K158" s="30"/>
    </row>
    <row r="159" spans="2:16" x14ac:dyDescent="0.3">
      <c r="F159" s="37"/>
      <c r="G159" s="37"/>
      <c r="H159" s="37"/>
      <c r="I159" s="35"/>
      <c r="J159" s="35"/>
      <c r="K159" s="30"/>
    </row>
    <row r="160" spans="2:16" x14ac:dyDescent="0.3">
      <c r="F160" s="37"/>
      <c r="G160" s="37"/>
      <c r="H160" s="37"/>
      <c r="I160" s="35"/>
      <c r="J160" s="35"/>
      <c r="K160" s="30"/>
    </row>
    <row r="161" spans="6:16" x14ac:dyDescent="0.3">
      <c r="F161" s="37"/>
      <c r="G161" s="37"/>
      <c r="H161" s="37"/>
      <c r="I161" s="35"/>
      <c r="J161" s="35"/>
      <c r="K161" s="30"/>
    </row>
    <row r="162" spans="6:16" x14ac:dyDescent="0.3">
      <c r="F162" s="37"/>
      <c r="G162" s="37"/>
      <c r="H162" s="37"/>
      <c r="I162" s="35"/>
      <c r="J162" s="35"/>
      <c r="K162" s="30"/>
    </row>
    <row r="163" spans="6:16" x14ac:dyDescent="0.3">
      <c r="F163" s="37"/>
      <c r="G163" s="37"/>
      <c r="H163" s="37"/>
      <c r="I163" s="35"/>
      <c r="J163" s="35"/>
      <c r="K163" s="30"/>
    </row>
    <row r="164" spans="6:16" x14ac:dyDescent="0.3">
      <c r="F164" s="37"/>
      <c r="G164" s="37"/>
      <c r="H164" s="37"/>
      <c r="I164" s="35"/>
      <c r="J164" s="35"/>
      <c r="K164" s="30"/>
    </row>
    <row r="165" spans="6:16" x14ac:dyDescent="0.3">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00000000-0002-0000-0A00-000000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openxmlformats.org/package/2006/metadata/core-properties"/>
    <ds:schemaRef ds:uri="50608f39-3744-4f2b-8ddf-6077ea9dcf84"/>
    <ds:schemaRef ds:uri="http://schemas.microsoft.com/office/infopath/2007/PartnerControls"/>
    <ds:schemaRef ds:uri="http://purl.org/dc/terms/"/>
    <ds:schemaRef ds:uri="41b1b97e-58d0-4f82-aacc-4a7d6fa43521"/>
    <ds:schemaRef ds:uri="http://purl.org/dc/dcmitype/"/>
    <ds:schemaRef ds:uri="http://schemas.microsoft.com/office/2006/documentManagement/types"/>
    <ds:schemaRef ds:uri="http://purl.org/dc/elements/1.1/"/>
    <ds:schemaRef ds:uri="662745e8-e224-48e8-a2e3-254862b8c2f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4.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Toby Whiting</cp:lastModifiedBy>
  <cp:revision/>
  <dcterms:created xsi:type="dcterms:W3CDTF">2021-10-14T13:24:34Z</dcterms:created>
  <dcterms:modified xsi:type="dcterms:W3CDTF">2024-01-30T09:27:55Z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